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4735" windowHeight="12360"/>
  </bookViews>
  <sheets>
    <sheet name="Input Form" sheetId="1" r:id="rId1"/>
    <sheet name="Answer Sheet" sheetId="2" r:id="rId2"/>
    <sheet name="Sheet3" sheetId="3" r:id="rId3"/>
  </sheets>
  <definedNames>
    <definedName name="_xlnm.Print_Area" localSheetId="1">'Answer Sheet'!$A$1:$M$28</definedName>
    <definedName name="_xlnm.Print_Area" localSheetId="0">'Input Form'!$A$1:$M$111</definedName>
  </definedNames>
  <calcPr calcId="125725"/>
</workbook>
</file>

<file path=xl/calcChain.xml><?xml version="1.0" encoding="utf-8"?>
<calcChain xmlns="http://schemas.openxmlformats.org/spreadsheetml/2006/main">
  <c r="L49" i="1"/>
  <c r="L69" l="1"/>
  <c r="L15"/>
  <c r="D15"/>
  <c r="D19" s="1"/>
  <c r="D25" s="1"/>
  <c r="D29" s="1"/>
  <c r="D33" s="1"/>
  <c r="L17"/>
  <c r="L13"/>
  <c r="L19" s="1"/>
  <c r="L27" l="1"/>
  <c r="L21"/>
  <c r="L31"/>
  <c r="L23"/>
  <c r="L25" l="1"/>
  <c r="L29" s="1"/>
  <c r="L33" s="1"/>
  <c r="D108"/>
  <c r="D99"/>
  <c r="D95"/>
  <c r="D94"/>
  <c r="L51"/>
  <c r="L47"/>
  <c r="L45"/>
  <c r="L43"/>
  <c r="L41"/>
  <c r="L39"/>
  <c r="L37"/>
  <c r="L35"/>
  <c r="L81"/>
  <c r="L79"/>
  <c r="L77"/>
  <c r="L75"/>
  <c r="L73"/>
  <c r="L71"/>
  <c r="L67"/>
  <c r="L65"/>
  <c r="L55"/>
  <c r="L53"/>
  <c r="L95"/>
  <c r="D63"/>
  <c r="L63" s="1"/>
  <c r="D61"/>
  <c r="L61" s="1"/>
  <c r="D59"/>
  <c r="L59" s="1"/>
  <c r="D57"/>
  <c r="L57" s="1"/>
  <c r="L100" l="1"/>
  <c r="D100"/>
  <c r="D97"/>
  <c r="L94"/>
  <c r="L97" s="1"/>
  <c r="L99"/>
  <c r="L102" s="1"/>
  <c r="L108"/>
  <c r="D102"/>
  <c r="D104" s="1"/>
  <c r="D110" s="1"/>
  <c r="L104" l="1"/>
  <c r="D106"/>
  <c r="L110" l="1"/>
  <c r="L106"/>
</calcChain>
</file>

<file path=xl/sharedStrings.xml><?xml version="1.0" encoding="utf-8"?>
<sst xmlns="http://schemas.openxmlformats.org/spreadsheetml/2006/main" count="117" uniqueCount="70">
  <si>
    <t>The House</t>
  </si>
  <si>
    <t>Change in Variables Worksheet</t>
  </si>
  <si>
    <t>Variables</t>
  </si>
  <si>
    <t>Baseline</t>
  </si>
  <si>
    <t>Net Sales</t>
  </si>
  <si>
    <t>Product Costs</t>
  </si>
  <si>
    <t>Freight</t>
  </si>
  <si>
    <t>Inventory Shrinkage</t>
  </si>
  <si>
    <t>Hourly Wages</t>
  </si>
  <si>
    <t>Hourly Fringes</t>
  </si>
  <si>
    <t>Variable Utilities</t>
  </si>
  <si>
    <t>Supplies</t>
  </si>
  <si>
    <t>Advertising</t>
  </si>
  <si>
    <t>Salary fringes</t>
  </si>
  <si>
    <t>Rent</t>
  </si>
  <si>
    <t>Utilities fixed</t>
  </si>
  <si>
    <t>Depreciation</t>
  </si>
  <si>
    <t>Maintenance</t>
  </si>
  <si>
    <t>Buying Trips</t>
  </si>
  <si>
    <t>Insurance</t>
  </si>
  <si>
    <t>Interest</t>
  </si>
  <si>
    <t xml:space="preserve">Supervisory Salary </t>
  </si>
  <si>
    <t xml:space="preserve">Other Salary </t>
  </si>
  <si>
    <t>Cash</t>
  </si>
  <si>
    <t>Accounts Receivable</t>
  </si>
  <si>
    <t>Inventory (at cost)</t>
  </si>
  <si>
    <t>Fixtures</t>
  </si>
  <si>
    <t>Adjustment</t>
  </si>
  <si>
    <t>Factor</t>
  </si>
  <si>
    <t>Adjusted</t>
  </si>
  <si>
    <t>Amount</t>
  </si>
  <si>
    <t>+/-/NC</t>
  </si>
  <si>
    <t>% / $</t>
  </si>
  <si>
    <t>NC</t>
  </si>
  <si>
    <t>Net sales</t>
  </si>
  <si>
    <t>Cost of merchandise sold</t>
  </si>
  <si>
    <t>Gross margin</t>
  </si>
  <si>
    <t>Variable operating cost</t>
  </si>
  <si>
    <t>Fixed operating cost</t>
  </si>
  <si>
    <t>Total operating cost</t>
  </si>
  <si>
    <t>Net profit</t>
  </si>
  <si>
    <t>Net profit margin</t>
  </si>
  <si>
    <t>Asset turnover</t>
  </si>
  <si>
    <t>Return on assets</t>
  </si>
  <si>
    <t>Mkt Coverage (households)</t>
  </si>
  <si>
    <t>Penetration Level</t>
  </si>
  <si>
    <t>Shopping Frequency</t>
  </si>
  <si>
    <t>$ amount per transaction</t>
  </si>
  <si>
    <t>Closure Rate</t>
  </si>
  <si>
    <t>Trade Radius (in miles)</t>
  </si>
  <si>
    <t>pi</t>
  </si>
  <si>
    <t>Pop Density per sq mile</t>
  </si>
  <si>
    <t>Total Traffic</t>
  </si>
  <si>
    <t xml:space="preserve">Phase 3 </t>
  </si>
  <si>
    <t>Total Transactions</t>
  </si>
  <si>
    <t>For instructions</t>
  </si>
  <si>
    <t>Student ________________________</t>
  </si>
  <si>
    <t>Exercise Number ________________</t>
  </si>
  <si>
    <t>Answer Worksheet</t>
  </si>
  <si>
    <t>Scenario 1</t>
  </si>
  <si>
    <t>Scenario 2</t>
  </si>
  <si>
    <t>Scenario 3</t>
  </si>
  <si>
    <t>Scenario 4</t>
  </si>
  <si>
    <t>Other fixed costs</t>
  </si>
  <si>
    <t>Other Variable costs</t>
  </si>
  <si>
    <t>Return to Exercise</t>
  </si>
  <si>
    <t>7-A</t>
  </si>
  <si>
    <t>7-B</t>
  </si>
  <si>
    <t>Return to</t>
  </si>
  <si>
    <t>Baseline details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</si>
</sst>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_);_(&quot;$&quot;* \(#,##0.0\);_(&quot;$&quot;* &quot;-&quot;??_);_(@_)"/>
    <numFmt numFmtId="165" formatCode="_(&quot;$&quot;* #,##0_);_(&quot;$&quot;* \(#,##0\);_(&quot;$&quot;* &quot;-&quot;??_);_(@_)"/>
    <numFmt numFmtId="166" formatCode="_(* #,##0_);_(* \(#,##0\);_(* &quot;-&quot;??_);_(@_)"/>
    <numFmt numFmtId="167" formatCode="_(* #,##0.0_);_(* \(#,##0.0\);_(* &quot;-&quot;??_);_(@_)"/>
    <numFmt numFmtId="168" formatCode="0.000"/>
    <numFmt numFmtId="169" formatCode="_(* #,##0.000000000_);_(* \(#,##0.00000000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8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5" fillId="4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/>
    <xf numFmtId="0" fontId="0" fillId="3" borderId="0" xfId="0" applyFill="1"/>
    <xf numFmtId="0" fontId="2" fillId="2" borderId="0" xfId="4"/>
    <xf numFmtId="0" fontId="2" fillId="2" borderId="0" xfId="4" applyBorder="1"/>
    <xf numFmtId="0" fontId="2" fillId="2" borderId="0" xfId="4" quotePrefix="1"/>
    <xf numFmtId="0" fontId="2" fillId="2" borderId="0" xfId="4" applyAlignment="1">
      <alignment horizontal="center"/>
    </xf>
    <xf numFmtId="164" fontId="2" fillId="2" borderId="0" xfId="4" applyNumberFormat="1"/>
    <xf numFmtId="0" fontId="2" fillId="2" borderId="0" xfId="4" quotePrefix="1" applyAlignment="1">
      <alignment horizontal="center"/>
    </xf>
    <xf numFmtId="10" fontId="2" fillId="2" borderId="0" xfId="4" applyNumberFormat="1"/>
    <xf numFmtId="0" fontId="2" fillId="2" borderId="0" xfId="4" quotePrefix="1" applyBorder="1" applyAlignment="1">
      <alignment horizontal="center"/>
    </xf>
    <xf numFmtId="0" fontId="2" fillId="2" borderId="0" xfId="4" applyBorder="1" applyAlignment="1">
      <alignment horizontal="center"/>
    </xf>
    <xf numFmtId="10" fontId="2" fillId="2" borderId="0" xfId="4" applyNumberFormat="1" applyBorder="1"/>
    <xf numFmtId="166" fontId="2" fillId="2" borderId="0" xfId="4" applyNumberFormat="1" applyBorder="1"/>
    <xf numFmtId="166" fontId="2" fillId="2" borderId="0" xfId="4" applyNumberFormat="1"/>
    <xf numFmtId="0" fontId="2" fillId="2" borderId="0" xfId="4" quotePrefix="1" applyBorder="1"/>
    <xf numFmtId="0" fontId="0" fillId="5" borderId="0" xfId="0" applyFill="1"/>
    <xf numFmtId="0" fontId="4" fillId="0" borderId="7" xfId="0" applyFont="1" applyBorder="1"/>
    <xf numFmtId="0" fontId="4" fillId="0" borderId="8" xfId="0" applyFont="1" applyBorder="1"/>
    <xf numFmtId="0" fontId="0" fillId="0" borderId="2" xfId="0" quotePrefix="1" applyBorder="1"/>
    <xf numFmtId="0" fontId="0" fillId="0" borderId="2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66" fontId="0" fillId="0" borderId="2" xfId="1" applyNumberFormat="1" applyFont="1" applyBorder="1"/>
    <xf numFmtId="0" fontId="0" fillId="0" borderId="2" xfId="0" applyFont="1" applyBorder="1"/>
    <xf numFmtId="44" fontId="0" fillId="0" borderId="2" xfId="2" applyFont="1" applyBorder="1"/>
    <xf numFmtId="165" fontId="0" fillId="0" borderId="2" xfId="2" applyNumberFormat="1" applyFont="1" applyBorder="1"/>
    <xf numFmtId="10" fontId="0" fillId="0" borderId="2" xfId="0" applyNumberFormat="1" applyBorder="1"/>
    <xf numFmtId="0" fontId="3" fillId="0" borderId="2" xfId="0" applyFont="1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0" fillId="0" borderId="10" xfId="0" applyBorder="1"/>
    <xf numFmtId="165" fontId="0" fillId="0" borderId="9" xfId="0" applyNumberFormat="1" applyBorder="1"/>
    <xf numFmtId="5" fontId="0" fillId="0" borderId="11" xfId="2" quotePrefix="1" applyNumberFormat="1" applyFont="1" applyBorder="1"/>
    <xf numFmtId="5" fontId="0" fillId="0" borderId="11" xfId="0" applyNumberFormat="1" applyBorder="1"/>
    <xf numFmtId="166" fontId="0" fillId="0" borderId="11" xfId="1" applyNumberFormat="1" applyFont="1" applyBorder="1"/>
    <xf numFmtId="10" fontId="0" fillId="0" borderId="11" xfId="0" applyNumberFormat="1" applyBorder="1"/>
    <xf numFmtId="168" fontId="0" fillId="0" borderId="11" xfId="0" applyNumberFormat="1" applyBorder="1"/>
    <xf numFmtId="10" fontId="0" fillId="0" borderId="10" xfId="0" applyNumberFormat="1" applyBorder="1"/>
    <xf numFmtId="10" fontId="0" fillId="0" borderId="2" xfId="3" applyNumberFormat="1" applyFont="1" applyBorder="1"/>
    <xf numFmtId="167" fontId="0" fillId="0" borderId="2" xfId="1" applyNumberFormat="1" applyFont="1" applyBorder="1"/>
    <xf numFmtId="44" fontId="0" fillId="0" borderId="2" xfId="2" applyNumberFormat="1" applyFont="1" applyBorder="1"/>
    <xf numFmtId="0" fontId="5" fillId="4" borderId="1" xfId="5" applyBorder="1" applyAlignment="1">
      <alignment horizontal="center"/>
    </xf>
    <xf numFmtId="169" fontId="0" fillId="0" borderId="2" xfId="1" applyNumberFormat="1" applyFont="1" applyBorder="1"/>
    <xf numFmtId="9" fontId="2" fillId="2" borderId="0" xfId="4" applyNumberFormat="1" applyBorder="1"/>
    <xf numFmtId="10" fontId="0" fillId="0" borderId="2" xfId="0" applyNumberFormat="1" applyFont="1" applyBorder="1"/>
    <xf numFmtId="0" fontId="4" fillId="0" borderId="3" xfId="0" applyFont="1" applyBorder="1"/>
    <xf numFmtId="0" fontId="4" fillId="0" borderId="1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0" xfId="0" applyFont="1" applyBorder="1"/>
    <xf numFmtId="0" fontId="4" fillId="0" borderId="6" xfId="0" applyFont="1" applyBorder="1"/>
    <xf numFmtId="0" fontId="0" fillId="0" borderId="7" xfId="0" applyBorder="1"/>
    <xf numFmtId="0" fontId="0" fillId="0" borderId="13" xfId="0" applyBorder="1"/>
    <xf numFmtId="0" fontId="0" fillId="0" borderId="8" xfId="0" applyBorder="1"/>
    <xf numFmtId="0" fontId="0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6" fontId="0" fillId="0" borderId="14" xfId="2" applyNumberFormat="1" applyFont="1" applyBorder="1"/>
    <xf numFmtId="0" fontId="6" fillId="2" borderId="2" xfId="6" applyFill="1" applyBorder="1" applyAlignment="1" applyProtection="1">
      <alignment horizontal="center"/>
    </xf>
    <xf numFmtId="0" fontId="4" fillId="2" borderId="0" xfId="4" applyFont="1" applyBorder="1" applyAlignment="1">
      <alignment horizontal="center"/>
    </xf>
    <xf numFmtId="166" fontId="5" fillId="4" borderId="1" xfId="1" applyNumberFormat="1" applyFont="1" applyFill="1" applyBorder="1" applyAlignment="1">
      <alignment horizontal="center"/>
    </xf>
    <xf numFmtId="166" fontId="2" fillId="2" borderId="0" xfId="1" applyNumberFormat="1" applyFont="1" applyFill="1" applyAlignment="1">
      <alignment horizontal="center"/>
    </xf>
    <xf numFmtId="166" fontId="2" fillId="2" borderId="0" xfId="1" applyNumberFormat="1" applyFont="1" applyFill="1"/>
    <xf numFmtId="166" fontId="2" fillId="2" borderId="0" xfId="1" applyNumberFormat="1" applyFont="1" applyFill="1" applyBorder="1" applyAlignment="1">
      <alignment horizontal="center"/>
    </xf>
    <xf numFmtId="166" fontId="2" fillId="2" borderId="0" xfId="1" applyNumberFormat="1" applyFont="1" applyFill="1" applyBorder="1"/>
    <xf numFmtId="165" fontId="0" fillId="0" borderId="11" xfId="0" applyNumberFormat="1" applyBorder="1"/>
    <xf numFmtId="165" fontId="0" fillId="0" borderId="14" xfId="2" applyNumberFormat="1" applyFont="1" applyBorder="1"/>
    <xf numFmtId="165" fontId="0" fillId="0" borderId="15" xfId="0" applyNumberFormat="1" applyBorder="1"/>
    <xf numFmtId="165" fontId="1" fillId="0" borderId="14" xfId="2" applyNumberFormat="1" applyFont="1" applyBorder="1"/>
    <xf numFmtId="165" fontId="0" fillId="0" borderId="11" xfId="2" quotePrefix="1" applyNumberFormat="1" applyFont="1" applyBorder="1"/>
    <xf numFmtId="165" fontId="0" fillId="0" borderId="11" xfId="2" applyNumberFormat="1" applyFont="1" applyBorder="1"/>
    <xf numFmtId="0" fontId="0" fillId="0" borderId="14" xfId="0" applyBorder="1"/>
    <xf numFmtId="0" fontId="0" fillId="0" borderId="15" xfId="0" applyBorder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2" borderId="0" xfId="4" applyFont="1"/>
    <xf numFmtId="0" fontId="4" fillId="2" borderId="0" xfId="4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7">
    <cellStyle name="Accent5" xfId="5" builtinId="45"/>
    <cellStyle name="Comma" xfId="1" builtinId="3"/>
    <cellStyle name="Currency" xfId="2" builtinId="4"/>
    <cellStyle name="Hyperlink" xfId="6" builtinId="8"/>
    <cellStyle name="Neutral" xfId="4" builtinId="28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phase%203%20instructions.docx" TargetMode="External"/><Relationship Id="rId2" Type="http://schemas.openxmlformats.org/officeDocument/2006/relationships/image" Target="../media/image1.gif"/><Relationship Id="rId1" Type="http://schemas.openxmlformats.org/officeDocument/2006/relationships/hyperlink" Target="../The%20House%202009/phase%203%20instructions.docx" TargetMode="External"/><Relationship Id="rId6" Type="http://schemas.openxmlformats.org/officeDocument/2006/relationships/image" Target="../media/image3.gif"/><Relationship Id="rId5" Type="http://schemas.openxmlformats.org/officeDocument/2006/relationships/hyperlink" Target="baseline%20phase%203.xlsx" TargetMode="External"/><Relationship Id="rId4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752475</xdr:colOff>
      <xdr:row>0</xdr:row>
      <xdr:rowOff>104775</xdr:rowOff>
    </xdr:from>
    <xdr:to>
      <xdr:col>11</xdr:col>
      <xdr:colOff>676275</xdr:colOff>
      <xdr:row>4</xdr:row>
      <xdr:rowOff>95250</xdr:rowOff>
    </xdr:to>
    <xdr:pic>
      <xdr:nvPicPr>
        <xdr:cNvPr id="2" name="Picture 1" descr="HELP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86425" y="104775"/>
          <a:ext cx="1009650" cy="704850"/>
        </a:xfrm>
        <a:prstGeom prst="rect">
          <a:avLst/>
        </a:prstGeom>
      </xdr:spPr>
    </xdr:pic>
    <xdr:clientData/>
  </xdr:twoCellAnchor>
  <xdr:twoCellAnchor editAs="oneCell">
    <xdr:from>
      <xdr:col>8</xdr:col>
      <xdr:colOff>47624</xdr:colOff>
      <xdr:row>0</xdr:row>
      <xdr:rowOff>19050</xdr:rowOff>
    </xdr:from>
    <xdr:to>
      <xdr:col>11</xdr:col>
      <xdr:colOff>114300</xdr:colOff>
      <xdr:row>5</xdr:row>
      <xdr:rowOff>95250</xdr:rowOff>
    </xdr:to>
    <xdr:pic>
      <xdr:nvPicPr>
        <xdr:cNvPr id="3" name="Picture 2" descr="FLASHE.GIF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724399" y="19050"/>
          <a:ext cx="1409701" cy="9239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4</xdr:col>
      <xdr:colOff>0</xdr:colOff>
      <xdr:row>9</xdr:row>
      <xdr:rowOff>95250</xdr:rowOff>
    </xdr:to>
    <xdr:pic>
      <xdr:nvPicPr>
        <xdr:cNvPr id="4" name="Picture 3" descr="BACK.GIF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257425" y="2009775"/>
          <a:ext cx="971550" cy="295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Exercise%207B.docx" TargetMode="External"/><Relationship Id="rId1" Type="http://schemas.openxmlformats.org/officeDocument/2006/relationships/hyperlink" Target="Exercise%207A.docx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98"/>
  <sheetViews>
    <sheetView tabSelected="1" zoomScaleNormal="100" workbookViewId="0">
      <selection activeCell="I88" sqref="I88"/>
    </sheetView>
  </sheetViews>
  <sheetFormatPr defaultRowHeight="15"/>
  <cols>
    <col min="1" max="1" width="4.7109375" customWidth="1"/>
    <col min="2" max="2" width="25" customWidth="1"/>
    <col min="3" max="3" width="4.140625" customWidth="1"/>
    <col min="4" max="4" width="14.28515625" bestFit="1" customWidth="1"/>
    <col min="5" max="5" width="4.7109375" customWidth="1"/>
    <col min="6" max="6" width="7" customWidth="1"/>
    <col min="7" max="7" width="4.7109375" customWidth="1"/>
    <col min="8" max="8" width="5.5703125" customWidth="1"/>
    <col min="9" max="9" width="3.85546875" customWidth="1"/>
    <col min="10" max="10" width="11.42578125" customWidth="1"/>
    <col min="11" max="11" width="4.85546875" customWidth="1"/>
    <col min="12" max="12" width="14.28515625" customWidth="1"/>
  </cols>
  <sheetData>
    <row r="1" spans="1:28" ht="10.5" customHeight="1" thickBo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1:28">
      <c r="A2" s="2"/>
      <c r="B2" s="74" t="s">
        <v>0</v>
      </c>
      <c r="C2" s="75"/>
      <c r="D2" s="2"/>
      <c r="E2" s="2"/>
      <c r="F2" s="2"/>
      <c r="G2" s="2"/>
      <c r="H2" s="2"/>
      <c r="I2" s="2"/>
      <c r="J2" s="2"/>
      <c r="K2" s="2"/>
      <c r="L2" s="2"/>
      <c r="M2" s="2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>
      <c r="A3" s="2"/>
      <c r="B3" s="72" t="s">
        <v>53</v>
      </c>
      <c r="C3" s="73"/>
      <c r="D3" s="2"/>
      <c r="E3" s="2"/>
      <c r="F3" s="2"/>
      <c r="G3" s="76" t="s">
        <v>55</v>
      </c>
      <c r="H3" s="76"/>
      <c r="I3" s="76"/>
      <c r="J3" s="2"/>
      <c r="K3" s="2"/>
      <c r="L3" s="2"/>
      <c r="M3" s="2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5.75" thickBot="1">
      <c r="A4" s="2"/>
      <c r="B4" s="16" t="s">
        <v>1</v>
      </c>
      <c r="C4" s="17"/>
      <c r="D4" s="2"/>
      <c r="E4" s="2"/>
      <c r="F4" s="2"/>
      <c r="G4" s="2"/>
      <c r="H4" s="2"/>
      <c r="I4" s="2"/>
      <c r="J4" s="2"/>
      <c r="K4" s="2"/>
      <c r="L4" s="2"/>
      <c r="M4" s="2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0.5" customHeight="1" thickBot="1">
      <c r="A5" s="2"/>
      <c r="B5" s="3"/>
      <c r="C5" s="3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5.75" thickBot="1">
      <c r="A6" s="2"/>
      <c r="B6" s="3"/>
      <c r="C6" s="3"/>
      <c r="D6" s="58" t="s">
        <v>68</v>
      </c>
      <c r="E6" s="2"/>
      <c r="F6" s="2"/>
      <c r="G6" s="77" t="s">
        <v>65</v>
      </c>
      <c r="H6" s="77"/>
      <c r="I6" s="77"/>
      <c r="J6" s="77"/>
      <c r="K6" s="57" t="s">
        <v>66</v>
      </c>
      <c r="L6" s="2"/>
      <c r="M6" s="2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6" customHeight="1" thickBot="1">
      <c r="A7" s="2"/>
      <c r="B7" s="3"/>
      <c r="C7" s="3"/>
      <c r="D7" s="58"/>
      <c r="E7" s="2"/>
      <c r="F7" s="2"/>
      <c r="G7" s="58"/>
      <c r="H7" s="58"/>
      <c r="I7" s="58"/>
      <c r="J7" s="58"/>
      <c r="K7" s="58"/>
      <c r="L7" s="2"/>
      <c r="M7" s="2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thickBot="1">
      <c r="A8" s="2"/>
      <c r="B8" s="3"/>
      <c r="C8" s="3"/>
      <c r="D8" s="58" t="s">
        <v>69</v>
      </c>
      <c r="E8" s="2"/>
      <c r="F8" s="2"/>
      <c r="G8" s="3"/>
      <c r="H8" s="3"/>
      <c r="I8" s="3"/>
      <c r="J8" s="3"/>
      <c r="K8" s="57" t="s">
        <v>67</v>
      </c>
      <c r="L8" s="2"/>
      <c r="M8" s="2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10.5" customHeight="1" thickBo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5.75" thickBot="1">
      <c r="A10" s="2"/>
      <c r="B10" s="2"/>
      <c r="C10" s="2"/>
      <c r="D10" s="2"/>
      <c r="E10" s="2"/>
      <c r="F10" s="2"/>
      <c r="G10" s="2"/>
      <c r="H10" s="2"/>
      <c r="I10" s="2"/>
      <c r="J10" s="20" t="s">
        <v>27</v>
      </c>
      <c r="K10" s="2"/>
      <c r="L10" s="20" t="s">
        <v>29</v>
      </c>
      <c r="M10" s="2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5.75" thickBot="1">
      <c r="A11" s="2"/>
      <c r="B11" s="27" t="s">
        <v>2</v>
      </c>
      <c r="C11" s="5"/>
      <c r="D11" s="27" t="s">
        <v>3</v>
      </c>
      <c r="E11" s="2"/>
      <c r="F11" s="18" t="s">
        <v>31</v>
      </c>
      <c r="G11" s="2"/>
      <c r="H11" s="19" t="s">
        <v>32</v>
      </c>
      <c r="I11" s="2"/>
      <c r="J11" s="21" t="s">
        <v>28</v>
      </c>
      <c r="K11" s="2"/>
      <c r="L11" s="21" t="s">
        <v>30</v>
      </c>
      <c r="M11" s="2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0.5" customHeight="1" thickBot="1">
      <c r="A12" s="2"/>
      <c r="B12" s="2"/>
      <c r="C12" s="2"/>
      <c r="D12" s="2"/>
      <c r="E12" s="2"/>
      <c r="F12" s="4"/>
      <c r="G12" s="2"/>
      <c r="H12" s="2"/>
      <c r="I12" s="2"/>
      <c r="J12" s="5"/>
      <c r="K12" s="2"/>
      <c r="L12" s="5"/>
      <c r="M12" s="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16.5" thickTop="1" thickBot="1">
      <c r="A13" s="2"/>
      <c r="B13" s="19" t="s">
        <v>49</v>
      </c>
      <c r="C13" s="2"/>
      <c r="D13" s="22">
        <v>3</v>
      </c>
      <c r="E13" s="2"/>
      <c r="F13" s="41" t="s">
        <v>33</v>
      </c>
      <c r="G13" s="2"/>
      <c r="H13" s="41"/>
      <c r="I13" s="2"/>
      <c r="J13" s="59"/>
      <c r="K13" s="2"/>
      <c r="L13" s="22">
        <f>IF(F13="NC",D13,IF(AND(F13="+",H13="%"),D13*(1+J13/100),IF(AND(F13="+",H13="$"),D13+J13,IF(AND(F13="-",H13="%"),D13*(1-J13/100),IF(AND(F13="-",H13="$"),D13-J13,0)))))</f>
        <v>3</v>
      </c>
      <c r="M13" s="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6" customHeight="1" thickBot="1">
      <c r="A14" s="2"/>
      <c r="B14" s="2"/>
      <c r="C14" s="2"/>
      <c r="D14" s="2"/>
      <c r="E14" s="2"/>
      <c r="F14" s="4"/>
      <c r="G14" s="2"/>
      <c r="H14" s="2"/>
      <c r="I14" s="2"/>
      <c r="J14" s="60"/>
      <c r="K14" s="2"/>
      <c r="L14" s="5"/>
      <c r="M14" s="2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15.75" thickBot="1">
      <c r="A15" s="2"/>
      <c r="B15" s="19" t="s">
        <v>50</v>
      </c>
      <c r="C15" s="2"/>
      <c r="D15" s="42">
        <f>22/7</f>
        <v>3.1428571428571428</v>
      </c>
      <c r="E15" s="2"/>
      <c r="F15" s="2"/>
      <c r="G15" s="2"/>
      <c r="H15" s="2"/>
      <c r="I15" s="8"/>
      <c r="J15" s="61"/>
      <c r="K15" s="2"/>
      <c r="L15" s="42">
        <f>22/7</f>
        <v>3.1428571428571428</v>
      </c>
      <c r="M15" s="2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6" customHeight="1" thickBot="1">
      <c r="A16" s="2"/>
      <c r="B16" s="2"/>
      <c r="C16" s="2"/>
      <c r="D16" s="2"/>
      <c r="E16" s="2"/>
      <c r="F16" s="4"/>
      <c r="G16" s="2"/>
      <c r="H16" s="2"/>
      <c r="I16" s="2"/>
      <c r="J16" s="60"/>
      <c r="K16" s="2"/>
      <c r="L16" s="5"/>
      <c r="M16" s="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6.5" thickTop="1" thickBot="1">
      <c r="A17" s="2"/>
      <c r="B17" s="19" t="s">
        <v>51</v>
      </c>
      <c r="C17" s="2"/>
      <c r="D17" s="23">
        <v>300.85899999999998</v>
      </c>
      <c r="E17" s="2"/>
      <c r="F17" s="41" t="s">
        <v>33</v>
      </c>
      <c r="G17" s="2"/>
      <c r="H17" s="41"/>
      <c r="I17" s="2"/>
      <c r="J17" s="59"/>
      <c r="K17" s="2"/>
      <c r="L17" s="39">
        <f>IF(F17="NC",D17,IF(AND(F17="+",H17="%"),D17*(1+J17/100),IF(AND(F17="+",H17="$"),D17+J17,IF(AND(F17="-",H17="%"),D17*(1-J17/100),IF(AND(F17="-",H17="$"),D17-J17,0)))))</f>
        <v>300.85899999999998</v>
      </c>
      <c r="M17" s="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6" customHeight="1" thickBot="1">
      <c r="A18" s="2"/>
      <c r="B18" s="2"/>
      <c r="C18" s="2"/>
      <c r="D18" s="2"/>
      <c r="E18" s="2"/>
      <c r="F18" s="4"/>
      <c r="G18" s="2"/>
      <c r="H18" s="2"/>
      <c r="I18" s="2"/>
      <c r="J18" s="60"/>
      <c r="K18" s="2"/>
      <c r="L18" s="5"/>
      <c r="M18" s="2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15.75" thickBot="1">
      <c r="A19" s="2"/>
      <c r="B19" s="19" t="s">
        <v>44</v>
      </c>
      <c r="C19" s="2"/>
      <c r="D19" s="22">
        <f>ROUND(+D13*D13*D15*D17, 0)</f>
        <v>8510</v>
      </c>
      <c r="E19" s="2"/>
      <c r="F19" s="2"/>
      <c r="G19" s="2"/>
      <c r="H19" s="2"/>
      <c r="I19" s="8"/>
      <c r="J19" s="61"/>
      <c r="K19" s="2"/>
      <c r="L19" s="22">
        <f>ROUND(+L13*L13*L15*L17, 0)</f>
        <v>8510</v>
      </c>
      <c r="M19" s="2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6" customHeight="1" thickBot="1">
      <c r="A20" s="2"/>
      <c r="B20" s="2"/>
      <c r="C20" s="2"/>
      <c r="D20" s="2"/>
      <c r="E20" s="2"/>
      <c r="F20" s="4"/>
      <c r="G20" s="2"/>
      <c r="H20" s="2"/>
      <c r="I20" s="2"/>
      <c r="J20" s="60"/>
      <c r="K20" s="2"/>
      <c r="L20" s="5"/>
      <c r="M20" s="2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16.5" thickTop="1" thickBot="1">
      <c r="A21" s="2"/>
      <c r="B21" s="19" t="s">
        <v>45</v>
      </c>
      <c r="C21" s="2"/>
      <c r="D21" s="44">
        <v>0.65</v>
      </c>
      <c r="E21" s="2"/>
      <c r="F21" s="41" t="s">
        <v>33</v>
      </c>
      <c r="G21" s="2"/>
      <c r="H21" s="41"/>
      <c r="I21" s="2"/>
      <c r="J21" s="59"/>
      <c r="K21" s="2"/>
      <c r="L21" s="38">
        <f>IF(F21="NC",D21,IF(AND(F21="+",H21="%"),D21+(J21/100),IF(AND(F21="+",H21="$"),D21+J21,IF(AND(F21="-",H21="%"),D21-(J21/100),IF(AND(F21="-",H21="$"),D21-J21,0)))))</f>
        <v>0.65</v>
      </c>
      <c r="M21" s="2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6" customHeight="1" thickBot="1">
      <c r="A22" s="2"/>
      <c r="B22" s="2"/>
      <c r="C22" s="2"/>
      <c r="D22" s="2"/>
      <c r="E22" s="2"/>
      <c r="F22" s="4"/>
      <c r="G22" s="2"/>
      <c r="H22" s="2"/>
      <c r="I22" s="2"/>
      <c r="J22" s="60"/>
      <c r="K22" s="2"/>
      <c r="L22" s="5"/>
      <c r="M22" s="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16.5" thickTop="1" thickBot="1">
      <c r="A23" s="2"/>
      <c r="B23" s="19" t="s">
        <v>46</v>
      </c>
      <c r="C23" s="2"/>
      <c r="D23" s="23">
        <v>7.8</v>
      </c>
      <c r="E23" s="2"/>
      <c r="F23" s="41" t="s">
        <v>33</v>
      </c>
      <c r="G23" s="2"/>
      <c r="H23" s="41"/>
      <c r="I23" s="2"/>
      <c r="J23" s="59"/>
      <c r="K23" s="2"/>
      <c r="L23" s="39">
        <f>IF(F23="NC",D23,IF(AND(F23="+",H23="%"),D23*(1+J23/100),IF(AND(F23="+",H23="$"),D23+J23,IF(AND(F23="-",H23="%"),D23*(1-J23/100),IF(AND(F23="-",H23="$"),D23-J23,0)))))</f>
        <v>7.8</v>
      </c>
      <c r="M23" s="2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6" customHeight="1" thickBot="1">
      <c r="A24" s="2"/>
      <c r="B24" s="2"/>
      <c r="C24" s="2"/>
      <c r="D24" s="2"/>
      <c r="E24" s="2"/>
      <c r="F24" s="2"/>
      <c r="G24" s="2"/>
      <c r="H24" s="2"/>
      <c r="I24" s="2"/>
      <c r="J24" s="61"/>
      <c r="K24" s="2"/>
      <c r="L24" s="2"/>
      <c r="M24" s="2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15.75" thickBot="1">
      <c r="A25" s="2"/>
      <c r="B25" s="19" t="s">
        <v>52</v>
      </c>
      <c r="C25" s="2"/>
      <c r="D25" s="22">
        <f>+D19*D21*D23</f>
        <v>43145.7</v>
      </c>
      <c r="E25" s="2"/>
      <c r="F25" s="2"/>
      <c r="G25" s="2"/>
      <c r="H25" s="2"/>
      <c r="I25" s="8"/>
      <c r="J25" s="61"/>
      <c r="K25" s="2"/>
      <c r="L25" s="22">
        <f>+L19*L21*L23</f>
        <v>43145.7</v>
      </c>
      <c r="M25" s="2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6" customHeight="1" thickBot="1">
      <c r="A26" s="2"/>
      <c r="B26" s="2"/>
      <c r="C26" s="2"/>
      <c r="D26" s="2"/>
      <c r="E26" s="2"/>
      <c r="F26" s="4"/>
      <c r="G26" s="2"/>
      <c r="H26" s="2"/>
      <c r="I26" s="2"/>
      <c r="J26" s="60"/>
      <c r="K26" s="2"/>
      <c r="L26" s="5"/>
      <c r="M26" s="2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16.5" thickTop="1" thickBot="1">
      <c r="A27" s="2"/>
      <c r="B27" s="19" t="s">
        <v>48</v>
      </c>
      <c r="C27" s="2"/>
      <c r="D27" s="44">
        <v>0.62</v>
      </c>
      <c r="E27" s="2"/>
      <c r="F27" s="41" t="s">
        <v>33</v>
      </c>
      <c r="G27" s="2"/>
      <c r="H27" s="41"/>
      <c r="I27" s="2"/>
      <c r="J27" s="59"/>
      <c r="K27" s="2"/>
      <c r="L27" s="38">
        <f>IF(F27="NC",D27,IF(AND(F27="+",H27="%"),D27+(J27/100),IF(AND(F27="+",H27="$"),D27+J27,IF(AND(F27="-",H27="%"),D27-(J27/100),IF(AND(F27="-",H27="$"),D27-J27,0)))))</f>
        <v>0.62</v>
      </c>
      <c r="M27" s="2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6" customHeight="1" thickBot="1">
      <c r="A28" s="2"/>
      <c r="B28" s="3"/>
      <c r="C28" s="2"/>
      <c r="D28" s="43"/>
      <c r="E28" s="2"/>
      <c r="F28" s="10"/>
      <c r="G28" s="2"/>
      <c r="H28" s="10"/>
      <c r="I28" s="2"/>
      <c r="J28" s="62"/>
      <c r="K28" s="2"/>
      <c r="L28" s="11"/>
      <c r="M28" s="2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15.75" thickBot="1">
      <c r="A29" s="2"/>
      <c r="B29" s="19" t="s">
        <v>54</v>
      </c>
      <c r="C29" s="2"/>
      <c r="D29" s="22">
        <f>+D25*D27</f>
        <v>26750.333999999999</v>
      </c>
      <c r="E29" s="2"/>
      <c r="F29" s="2"/>
      <c r="G29" s="2"/>
      <c r="H29" s="2"/>
      <c r="I29" s="8"/>
      <c r="J29" s="61"/>
      <c r="K29" s="2"/>
      <c r="L29" s="22">
        <f>+L25*L27</f>
        <v>26750.333999999999</v>
      </c>
      <c r="M29" s="2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6" customHeight="1" thickBot="1">
      <c r="A30" s="2"/>
      <c r="B30" s="2"/>
      <c r="C30" s="2"/>
      <c r="D30" s="2"/>
      <c r="E30" s="2"/>
      <c r="F30" s="4"/>
      <c r="G30" s="2"/>
      <c r="H30" s="2"/>
      <c r="I30" s="2"/>
      <c r="J30" s="60"/>
      <c r="K30" s="2"/>
      <c r="L30" s="5"/>
      <c r="M30" s="2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6.5" thickTop="1" thickBot="1">
      <c r="A31" s="2"/>
      <c r="B31" s="19" t="s">
        <v>47</v>
      </c>
      <c r="C31" s="2"/>
      <c r="D31" s="24">
        <v>59.44</v>
      </c>
      <c r="E31" s="2"/>
      <c r="F31" s="41" t="s">
        <v>33</v>
      </c>
      <c r="G31" s="2"/>
      <c r="H31" s="41"/>
      <c r="I31" s="2"/>
      <c r="J31" s="59"/>
      <c r="K31" s="2"/>
      <c r="L31" s="40">
        <f>IF(F31="NC",D31,IF(AND(F31="+",H31="%"),D31*(1+J31/100),IF(AND(F31="+",H31="$"),D31+J31,IF(AND(F31="-",H31="%"),D31*(1-J31/100),IF(AND(F31="-",H31="$"),D31-J31,0)))))</f>
        <v>59.44</v>
      </c>
      <c r="M31" s="2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6.75" customHeight="1" thickBot="1">
      <c r="A32" s="2"/>
      <c r="B32" s="2"/>
      <c r="C32" s="2"/>
      <c r="D32" s="2"/>
      <c r="E32" s="2"/>
      <c r="F32" s="2"/>
      <c r="G32" s="2"/>
      <c r="H32" s="2"/>
      <c r="I32" s="2"/>
      <c r="J32" s="61"/>
      <c r="K32" s="2"/>
      <c r="L32" s="2"/>
      <c r="M32" s="2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5.75" thickBot="1">
      <c r="A33" s="2"/>
      <c r="B33" s="19" t="s">
        <v>4</v>
      </c>
      <c r="C33" s="2"/>
      <c r="D33" s="25">
        <f>+D29*D31</f>
        <v>1590039.8529599998</v>
      </c>
      <c r="E33" s="2"/>
      <c r="F33" s="2"/>
      <c r="G33" s="2"/>
      <c r="H33" s="2"/>
      <c r="I33" s="2"/>
      <c r="J33" s="61"/>
      <c r="K33" s="2"/>
      <c r="L33" s="25">
        <f>+L29*L31</f>
        <v>1590039.8529599998</v>
      </c>
      <c r="M33" s="2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0.5" customHeight="1" thickBot="1">
      <c r="A34" s="2"/>
      <c r="B34" s="2"/>
      <c r="C34" s="2"/>
      <c r="D34" s="6"/>
      <c r="E34" s="2"/>
      <c r="F34" s="7"/>
      <c r="G34" s="2"/>
      <c r="H34" s="5"/>
      <c r="I34" s="2"/>
      <c r="J34" s="60"/>
      <c r="K34" s="2"/>
      <c r="L34" s="2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6.5" thickTop="1" thickBot="1">
      <c r="A35" s="2"/>
      <c r="B35" s="19" t="s">
        <v>5</v>
      </c>
      <c r="C35" s="2"/>
      <c r="D35" s="26">
        <v>0.58499999999999996</v>
      </c>
      <c r="E35" s="2"/>
      <c r="F35" s="41" t="s">
        <v>33</v>
      </c>
      <c r="G35" s="2"/>
      <c r="H35" s="41"/>
      <c r="I35" s="2"/>
      <c r="J35" s="59"/>
      <c r="K35" s="2"/>
      <c r="L35" s="38">
        <f>IF(F35="NC",D35,IF(AND(F35="+",H35="%"),D35+(J35/100),IF(AND(F35="+",H35="$"),D35+J35,IF(AND(F35="-",H35="%"),D35-(J35/100),IF(AND(F35="-",H35="$"),D35-J35,0)))))</f>
        <v>0.58499999999999996</v>
      </c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6" customHeight="1" thickBot="1">
      <c r="A36" s="2"/>
      <c r="B36" s="2"/>
      <c r="C36" s="2"/>
      <c r="D36" s="8"/>
      <c r="E36" s="2"/>
      <c r="F36" s="9"/>
      <c r="G36" s="3"/>
      <c r="H36" s="10"/>
      <c r="I36" s="3"/>
      <c r="J36" s="62"/>
      <c r="K36" s="3"/>
      <c r="L36" s="11"/>
      <c r="M36" s="2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6.5" thickTop="1" thickBot="1">
      <c r="A37" s="2"/>
      <c r="B37" s="19" t="s">
        <v>6</v>
      </c>
      <c r="C37" s="2"/>
      <c r="D37" s="26">
        <v>0.02</v>
      </c>
      <c r="E37" s="2"/>
      <c r="F37" s="41" t="s">
        <v>33</v>
      </c>
      <c r="G37" s="2"/>
      <c r="H37" s="41"/>
      <c r="I37" s="2"/>
      <c r="J37" s="59"/>
      <c r="K37" s="2"/>
      <c r="L37" s="38">
        <f t="shared" ref="L37:L39" si="0">IF(F37="NC",D37,IF(AND(F37="+",H37="%"),D37+(J37/100),IF(AND(F37="+",H37="$"),D37+J37,IF(AND(F37="-",H37="%"),D37-(J37/100),IF(AND(F37="-",H37="$"),D37-J37,0)))))</f>
        <v>0.02</v>
      </c>
      <c r="M37" s="2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6" customHeight="1" thickBot="1">
      <c r="A38" s="2"/>
      <c r="B38" s="3"/>
      <c r="C38" s="3"/>
      <c r="D38" s="11"/>
      <c r="E38" s="3"/>
      <c r="F38" s="9"/>
      <c r="G38" s="3"/>
      <c r="H38" s="10"/>
      <c r="I38" s="3"/>
      <c r="J38" s="62"/>
      <c r="K38" s="3"/>
      <c r="L38" s="11"/>
      <c r="M38" s="2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6.5" thickTop="1" thickBot="1">
      <c r="A39" s="2"/>
      <c r="B39" s="19" t="s">
        <v>7</v>
      </c>
      <c r="C39" s="2"/>
      <c r="D39" s="26">
        <v>1.4999999999999999E-2</v>
      </c>
      <c r="E39" s="2"/>
      <c r="F39" s="41" t="s">
        <v>33</v>
      </c>
      <c r="G39" s="2"/>
      <c r="H39" s="41"/>
      <c r="I39" s="2"/>
      <c r="J39" s="59"/>
      <c r="K39" s="2"/>
      <c r="L39" s="38">
        <f t="shared" si="0"/>
        <v>1.4999999999999999E-2</v>
      </c>
      <c r="M39" s="2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0.5" customHeight="1" thickBot="1">
      <c r="A40" s="2"/>
      <c r="B40" s="2"/>
      <c r="C40" s="2"/>
      <c r="D40" s="2"/>
      <c r="E40" s="2"/>
      <c r="F40" s="5"/>
      <c r="G40" s="2"/>
      <c r="H40" s="5"/>
      <c r="I40" s="2"/>
      <c r="J40" s="60"/>
      <c r="K40" s="2"/>
      <c r="L40" s="8"/>
      <c r="M40" s="2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6.5" thickTop="1" thickBot="1">
      <c r="A41" s="2"/>
      <c r="B41" s="19" t="s">
        <v>8</v>
      </c>
      <c r="C41" s="2"/>
      <c r="D41" s="26">
        <v>6.2E-2</v>
      </c>
      <c r="E41" s="2"/>
      <c r="F41" s="41" t="s">
        <v>33</v>
      </c>
      <c r="G41" s="2"/>
      <c r="H41" s="41"/>
      <c r="I41" s="2"/>
      <c r="J41" s="59"/>
      <c r="K41" s="2"/>
      <c r="L41" s="38">
        <f t="shared" ref="L41:L51" si="1">IF(F41="NC",D41,IF(AND(F41="+",H41="%"),D41+(J41/100),IF(AND(F41="+",H41="$"),D41+J41,IF(AND(F41="-",H41="%"),D41-(J41/100),IF(AND(F41="-",H41="$"),D41-J41,0)))))</f>
        <v>6.2E-2</v>
      </c>
      <c r="M41" s="2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6" customHeight="1" thickBot="1">
      <c r="A42" s="2"/>
      <c r="B42" s="3"/>
      <c r="C42" s="3"/>
      <c r="D42" s="11"/>
      <c r="E42" s="3"/>
      <c r="F42" s="9"/>
      <c r="G42" s="3"/>
      <c r="H42" s="10"/>
      <c r="I42" s="3"/>
      <c r="J42" s="62"/>
      <c r="K42" s="3"/>
      <c r="L42" s="11"/>
      <c r="M42" s="3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6.5" thickTop="1" thickBot="1">
      <c r="A43" s="2"/>
      <c r="B43" s="19" t="s">
        <v>9</v>
      </c>
      <c r="C43" s="2"/>
      <c r="D43" s="26">
        <v>6.0000000000000001E-3</v>
      </c>
      <c r="E43" s="2"/>
      <c r="F43" s="41" t="s">
        <v>33</v>
      </c>
      <c r="G43" s="2"/>
      <c r="H43" s="41"/>
      <c r="I43" s="2"/>
      <c r="J43" s="59"/>
      <c r="K43" s="2"/>
      <c r="L43" s="38">
        <f t="shared" si="1"/>
        <v>6.0000000000000001E-3</v>
      </c>
      <c r="M43" s="2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6" customHeight="1" thickBot="1">
      <c r="A44" s="2"/>
      <c r="B44" s="3"/>
      <c r="C44" s="3"/>
      <c r="D44" s="11"/>
      <c r="E44" s="3"/>
      <c r="F44" s="9"/>
      <c r="G44" s="3"/>
      <c r="H44" s="10"/>
      <c r="I44" s="3"/>
      <c r="J44" s="62"/>
      <c r="K44" s="3"/>
      <c r="L44" s="11"/>
      <c r="M44" s="2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6.5" thickTop="1" thickBot="1">
      <c r="A45" s="2"/>
      <c r="B45" s="19" t="s">
        <v>10</v>
      </c>
      <c r="C45" s="2"/>
      <c r="D45" s="26">
        <v>5.0000000000000001E-3</v>
      </c>
      <c r="E45" s="2"/>
      <c r="F45" s="41" t="s">
        <v>33</v>
      </c>
      <c r="G45" s="2"/>
      <c r="H45" s="41"/>
      <c r="I45" s="2"/>
      <c r="J45" s="59"/>
      <c r="K45" s="2"/>
      <c r="L45" s="38">
        <f t="shared" si="1"/>
        <v>5.0000000000000001E-3</v>
      </c>
      <c r="M45" s="2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6" customHeight="1" thickBot="1">
      <c r="A46" s="2"/>
      <c r="B46" s="3"/>
      <c r="C46" s="3"/>
      <c r="D46" s="11"/>
      <c r="E46" s="3"/>
      <c r="F46" s="9"/>
      <c r="G46" s="3"/>
      <c r="H46" s="10"/>
      <c r="I46" s="3"/>
      <c r="J46" s="62"/>
      <c r="K46" s="3"/>
      <c r="L46" s="11"/>
      <c r="M46" s="2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6.5" thickTop="1" thickBot="1">
      <c r="A47" s="2"/>
      <c r="B47" s="19" t="s">
        <v>11</v>
      </c>
      <c r="C47" s="2"/>
      <c r="D47" s="26">
        <v>7.0000000000000001E-3</v>
      </c>
      <c r="E47" s="2"/>
      <c r="F47" s="41" t="s">
        <v>33</v>
      </c>
      <c r="G47" s="2"/>
      <c r="H47" s="41"/>
      <c r="I47" s="2"/>
      <c r="J47" s="59"/>
      <c r="K47" s="2"/>
      <c r="L47" s="38">
        <f t="shared" si="1"/>
        <v>7.0000000000000001E-3</v>
      </c>
      <c r="M47" s="2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6" customHeight="1" thickBot="1">
      <c r="A48" s="2"/>
      <c r="B48" s="3"/>
      <c r="C48" s="3"/>
      <c r="D48" s="11"/>
      <c r="E48" s="3"/>
      <c r="F48" s="9"/>
      <c r="G48" s="3"/>
      <c r="H48" s="10"/>
      <c r="I48" s="3"/>
      <c r="J48" s="62"/>
      <c r="K48" s="3"/>
      <c r="L48" s="11"/>
      <c r="M48" s="2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6.5" thickTop="1" thickBot="1">
      <c r="A49" s="2"/>
      <c r="B49" s="19" t="s">
        <v>64</v>
      </c>
      <c r="C49" s="2"/>
      <c r="D49" s="26">
        <v>0</v>
      </c>
      <c r="E49" s="2"/>
      <c r="F49" s="41" t="s">
        <v>33</v>
      </c>
      <c r="G49" s="2"/>
      <c r="H49" s="41"/>
      <c r="I49" s="2"/>
      <c r="J49" s="59"/>
      <c r="K49" s="2"/>
      <c r="L49" s="38">
        <f t="shared" ref="L49" si="2">IF(F49="NC",D49,IF(AND(F49="+",H49="%"),D49+(J49/100),IF(AND(F49="+",H49="$"),D49+J49,IF(AND(F49="-",H49="%"),D49-(J49/100),IF(AND(F49="-",H49="$"),D49-J49,0)))))</f>
        <v>0</v>
      </c>
      <c r="M49" s="2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6" customHeight="1" thickBot="1">
      <c r="A50" s="2"/>
      <c r="B50" s="3"/>
      <c r="C50" s="3"/>
      <c r="D50" s="11"/>
      <c r="E50" s="3"/>
      <c r="F50" s="9"/>
      <c r="G50" s="3"/>
      <c r="H50" s="10"/>
      <c r="I50" s="3"/>
      <c r="J50" s="62"/>
      <c r="K50" s="3"/>
      <c r="L50" s="11"/>
      <c r="M50" s="2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6.5" thickTop="1" thickBot="1">
      <c r="A51" s="2"/>
      <c r="B51" s="19" t="s">
        <v>12</v>
      </c>
      <c r="C51" s="2"/>
      <c r="D51" s="26">
        <v>3.2000000000000001E-2</v>
      </c>
      <c r="E51" s="2"/>
      <c r="F51" s="41" t="s">
        <v>33</v>
      </c>
      <c r="G51" s="2"/>
      <c r="H51" s="41"/>
      <c r="I51" s="2"/>
      <c r="J51" s="59"/>
      <c r="K51" s="2"/>
      <c r="L51" s="38">
        <f t="shared" si="1"/>
        <v>3.2000000000000001E-2</v>
      </c>
      <c r="M51" s="2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0.5" customHeight="1" thickBot="1">
      <c r="A52" s="2"/>
      <c r="B52" s="2"/>
      <c r="C52" s="2"/>
      <c r="D52" s="2"/>
      <c r="E52" s="2"/>
      <c r="F52" s="5"/>
      <c r="G52" s="2"/>
      <c r="H52" s="5"/>
      <c r="I52" s="2"/>
      <c r="J52" s="60"/>
      <c r="K52" s="2"/>
      <c r="L52" s="2"/>
      <c r="M52" s="2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6.5" thickTop="1" thickBot="1">
      <c r="A53" s="2"/>
      <c r="B53" s="19" t="s">
        <v>21</v>
      </c>
      <c r="C53" s="3"/>
      <c r="D53" s="22">
        <v>60000</v>
      </c>
      <c r="E53" s="2"/>
      <c r="F53" s="41" t="s">
        <v>33</v>
      </c>
      <c r="G53" s="2"/>
      <c r="H53" s="41"/>
      <c r="I53" s="2"/>
      <c r="J53" s="59"/>
      <c r="K53" s="2"/>
      <c r="L53" s="22">
        <f t="shared" ref="L53:L73" si="3">IF(F53="NC",D53,IF(AND(F53="+",H53="%"),D53*(1+J53/100),IF(AND(F53="+",H53="$"),D53+J53,IF(AND(F53="-",H53="%"),D53*(1-J53/100),IF(AND(F53="-",H53="$"),D53-J53,0)))))</f>
        <v>60000</v>
      </c>
      <c r="M53" s="2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6" customHeight="1" thickBot="1">
      <c r="A54" s="2"/>
      <c r="B54" s="3"/>
      <c r="C54" s="3"/>
      <c r="D54" s="12"/>
      <c r="E54" s="3"/>
      <c r="F54" s="9"/>
      <c r="G54" s="3"/>
      <c r="H54" s="10"/>
      <c r="I54" s="3"/>
      <c r="J54" s="62"/>
      <c r="K54" s="3"/>
      <c r="L54" s="12"/>
      <c r="M54" s="2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6.5" thickTop="1" thickBot="1">
      <c r="A55" s="2"/>
      <c r="B55" s="19" t="s">
        <v>22</v>
      </c>
      <c r="C55" s="2"/>
      <c r="D55" s="22">
        <v>133000</v>
      </c>
      <c r="E55" s="2"/>
      <c r="F55" s="41" t="s">
        <v>33</v>
      </c>
      <c r="G55" s="2"/>
      <c r="H55" s="41"/>
      <c r="I55" s="2"/>
      <c r="J55" s="59"/>
      <c r="K55" s="2"/>
      <c r="L55" s="22">
        <f t="shared" si="3"/>
        <v>133000</v>
      </c>
      <c r="M55" s="2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6" customHeight="1" thickBot="1">
      <c r="A56" s="2"/>
      <c r="B56" s="3"/>
      <c r="C56" s="3"/>
      <c r="D56" s="12"/>
      <c r="E56" s="3"/>
      <c r="F56" s="9"/>
      <c r="G56" s="3"/>
      <c r="H56" s="10"/>
      <c r="I56" s="3"/>
      <c r="J56" s="62"/>
      <c r="K56" s="3"/>
      <c r="L56" s="12"/>
      <c r="M56" s="2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6.5" thickTop="1" thickBot="1">
      <c r="A57" s="2"/>
      <c r="B57" s="19" t="s">
        <v>13</v>
      </c>
      <c r="C57" s="2"/>
      <c r="D57" s="22">
        <f>+(D55+D53)*0.25</f>
        <v>48250</v>
      </c>
      <c r="E57" s="2"/>
      <c r="F57" s="41" t="s">
        <v>33</v>
      </c>
      <c r="G57" s="2"/>
      <c r="H57" s="41"/>
      <c r="I57" s="2"/>
      <c r="J57" s="59"/>
      <c r="K57" s="2"/>
      <c r="L57" s="22">
        <f t="shared" si="3"/>
        <v>48250</v>
      </c>
      <c r="M57" s="2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6" customHeight="1" thickBot="1">
      <c r="A58" s="2"/>
      <c r="B58" s="3"/>
      <c r="C58" s="3"/>
      <c r="D58" s="12"/>
      <c r="E58" s="3"/>
      <c r="F58" s="9"/>
      <c r="G58" s="3"/>
      <c r="H58" s="10"/>
      <c r="I58" s="3"/>
      <c r="J58" s="62"/>
      <c r="K58" s="3"/>
      <c r="L58" s="12"/>
      <c r="M58" s="2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6.5" thickTop="1" thickBot="1">
      <c r="A59" s="2"/>
      <c r="B59" s="19" t="s">
        <v>14</v>
      </c>
      <c r="C59" s="2"/>
      <c r="D59" s="22">
        <f>3500*12</f>
        <v>42000</v>
      </c>
      <c r="E59" s="2"/>
      <c r="F59" s="41" t="s">
        <v>33</v>
      </c>
      <c r="G59" s="2"/>
      <c r="H59" s="41"/>
      <c r="I59" s="2"/>
      <c r="J59" s="59"/>
      <c r="K59" s="2"/>
      <c r="L59" s="22">
        <f t="shared" si="3"/>
        <v>42000</v>
      </c>
      <c r="M59" s="2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6" customHeight="1" thickBot="1">
      <c r="A60" s="2"/>
      <c r="B60" s="3"/>
      <c r="C60" s="3"/>
      <c r="D60" s="12"/>
      <c r="E60" s="3"/>
      <c r="F60" s="9"/>
      <c r="G60" s="3"/>
      <c r="H60" s="10"/>
      <c r="I60" s="3"/>
      <c r="J60" s="62"/>
      <c r="K60" s="3"/>
      <c r="L60" s="12"/>
      <c r="M60" s="3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6.5" thickTop="1" thickBot="1">
      <c r="A61" s="2"/>
      <c r="B61" s="19" t="s">
        <v>15</v>
      </c>
      <c r="C61" s="2"/>
      <c r="D61" s="22">
        <f>378600-367250</f>
        <v>11350</v>
      </c>
      <c r="E61" s="2"/>
      <c r="F61" s="41" t="s">
        <v>33</v>
      </c>
      <c r="G61" s="2"/>
      <c r="H61" s="41"/>
      <c r="I61" s="2"/>
      <c r="J61" s="59"/>
      <c r="K61" s="2"/>
      <c r="L61" s="22">
        <f t="shared" si="3"/>
        <v>11350</v>
      </c>
      <c r="M61" s="2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6" customHeight="1" thickBot="1">
      <c r="A62" s="2"/>
      <c r="B62" s="3"/>
      <c r="C62" s="3"/>
      <c r="D62" s="12"/>
      <c r="E62" s="3"/>
      <c r="F62" s="9"/>
      <c r="G62" s="3"/>
      <c r="H62" s="10"/>
      <c r="I62" s="3"/>
      <c r="J62" s="62"/>
      <c r="K62" s="3"/>
      <c r="L62" s="12"/>
      <c r="M62" s="2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6.5" thickTop="1" thickBot="1">
      <c r="A63" s="2"/>
      <c r="B63" s="19" t="s">
        <v>16</v>
      </c>
      <c r="C63" s="2"/>
      <c r="D63" s="22">
        <f>90000/5</f>
        <v>18000</v>
      </c>
      <c r="E63" s="2"/>
      <c r="F63" s="41" t="s">
        <v>33</v>
      </c>
      <c r="G63" s="2"/>
      <c r="H63" s="41"/>
      <c r="I63" s="2"/>
      <c r="J63" s="59"/>
      <c r="K63" s="2"/>
      <c r="L63" s="22">
        <f t="shared" si="3"/>
        <v>18000</v>
      </c>
      <c r="M63" s="2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6" customHeight="1" thickBot="1">
      <c r="A64" s="2"/>
      <c r="B64" s="3"/>
      <c r="C64" s="3"/>
      <c r="D64" s="12"/>
      <c r="E64" s="3"/>
      <c r="F64" s="9"/>
      <c r="G64" s="3"/>
      <c r="H64" s="10"/>
      <c r="I64" s="3"/>
      <c r="J64" s="62"/>
      <c r="K64" s="3"/>
      <c r="L64" s="12"/>
      <c r="M64" s="2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6.5" thickTop="1" thickBot="1">
      <c r="A65" s="2"/>
      <c r="B65" s="19" t="s">
        <v>17</v>
      </c>
      <c r="C65" s="2"/>
      <c r="D65" s="22">
        <v>10000</v>
      </c>
      <c r="E65" s="2"/>
      <c r="F65" s="41" t="s">
        <v>33</v>
      </c>
      <c r="G65" s="2"/>
      <c r="H65" s="41"/>
      <c r="I65" s="2"/>
      <c r="J65" s="59"/>
      <c r="K65" s="2"/>
      <c r="L65" s="22">
        <f t="shared" si="3"/>
        <v>10000</v>
      </c>
      <c r="M65" s="2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6" customHeight="1" thickBot="1">
      <c r="A66" s="2"/>
      <c r="B66" s="3"/>
      <c r="C66" s="3"/>
      <c r="D66" s="12"/>
      <c r="E66" s="3"/>
      <c r="F66" s="9"/>
      <c r="G66" s="3"/>
      <c r="H66" s="10"/>
      <c r="I66" s="3"/>
      <c r="J66" s="62"/>
      <c r="K66" s="3"/>
      <c r="L66" s="12"/>
      <c r="M66" s="2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6.5" thickTop="1" thickBot="1">
      <c r="A67" s="2"/>
      <c r="B67" s="19" t="s">
        <v>18</v>
      </c>
      <c r="C67" s="2"/>
      <c r="D67" s="22">
        <v>8775</v>
      </c>
      <c r="E67" s="2"/>
      <c r="F67" s="41" t="s">
        <v>33</v>
      </c>
      <c r="G67" s="2"/>
      <c r="H67" s="41"/>
      <c r="I67" s="2"/>
      <c r="J67" s="59"/>
      <c r="K67" s="2"/>
      <c r="L67" s="22">
        <f t="shared" si="3"/>
        <v>8775</v>
      </c>
      <c r="M67" s="2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6" customHeight="1" thickBot="1">
      <c r="A68" s="2"/>
      <c r="B68" s="2"/>
      <c r="C68" s="2"/>
      <c r="D68" s="2"/>
      <c r="E68" s="2"/>
      <c r="F68" s="2"/>
      <c r="G68" s="2"/>
      <c r="H68" s="2"/>
      <c r="I68" s="2"/>
      <c r="J68" s="61"/>
      <c r="K68" s="2"/>
      <c r="L68" s="2"/>
      <c r="M68" s="2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6.5" thickTop="1" thickBot="1">
      <c r="A69" s="2"/>
      <c r="B69" s="19" t="s">
        <v>63</v>
      </c>
      <c r="C69" s="2"/>
      <c r="D69" s="22">
        <v>0</v>
      </c>
      <c r="E69" s="2"/>
      <c r="F69" s="41" t="s">
        <v>33</v>
      </c>
      <c r="G69" s="2"/>
      <c r="H69" s="41"/>
      <c r="I69" s="2"/>
      <c r="J69" s="59"/>
      <c r="K69" s="2"/>
      <c r="L69" s="22">
        <f t="shared" ref="L69" si="4">IF(F69="NC",D69,IF(AND(F69="+",H69="%"),D69*(1+J69/100),IF(AND(F69="+",H69="$"),D69+J69,IF(AND(F69="-",H69="%"),D69*(1-J69/100),IF(AND(F69="-",H69="$"),D69-J69,0)))))</f>
        <v>0</v>
      </c>
      <c r="M69" s="2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6" customHeight="1" thickBot="1">
      <c r="A70" s="2"/>
      <c r="B70" s="3"/>
      <c r="C70" s="3"/>
      <c r="D70" s="12"/>
      <c r="E70" s="3"/>
      <c r="F70" s="9"/>
      <c r="G70" s="3"/>
      <c r="H70" s="10"/>
      <c r="I70" s="3"/>
      <c r="J70" s="62"/>
      <c r="K70" s="3"/>
      <c r="L70" s="12"/>
      <c r="M70" s="2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6.5" thickTop="1" thickBot="1">
      <c r="A71" s="2"/>
      <c r="B71" s="19" t="s">
        <v>19</v>
      </c>
      <c r="C71" s="2"/>
      <c r="D71" s="22">
        <v>11225</v>
      </c>
      <c r="E71" s="2"/>
      <c r="F71" s="41" t="s">
        <v>33</v>
      </c>
      <c r="G71" s="2"/>
      <c r="H71" s="41"/>
      <c r="I71" s="2"/>
      <c r="J71" s="59"/>
      <c r="K71" s="2"/>
      <c r="L71" s="22">
        <f t="shared" si="3"/>
        <v>11225</v>
      </c>
      <c r="M71" s="2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6" customHeight="1" thickBot="1">
      <c r="A72" s="2"/>
      <c r="B72" s="3"/>
      <c r="C72" s="3"/>
      <c r="D72" s="12"/>
      <c r="E72" s="3"/>
      <c r="F72" s="9"/>
      <c r="G72" s="3"/>
      <c r="H72" s="10"/>
      <c r="I72" s="3"/>
      <c r="J72" s="62"/>
      <c r="K72" s="3"/>
      <c r="L72" s="12"/>
      <c r="M72" s="2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6.5" thickTop="1" thickBot="1">
      <c r="A73" s="2"/>
      <c r="B73" s="19" t="s">
        <v>20</v>
      </c>
      <c r="C73" s="3"/>
      <c r="D73" s="22">
        <v>36000</v>
      </c>
      <c r="E73" s="2"/>
      <c r="F73" s="41" t="s">
        <v>33</v>
      </c>
      <c r="G73" s="2"/>
      <c r="H73" s="41"/>
      <c r="I73" s="2"/>
      <c r="J73" s="59"/>
      <c r="K73" s="2"/>
      <c r="L73" s="22">
        <f t="shared" si="3"/>
        <v>36000</v>
      </c>
      <c r="M73" s="2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0.5" customHeight="1" thickBot="1">
      <c r="A74" s="2"/>
      <c r="B74" s="2"/>
      <c r="C74" s="2"/>
      <c r="D74" s="2"/>
      <c r="E74" s="2"/>
      <c r="F74" s="5"/>
      <c r="G74" s="2"/>
      <c r="H74" s="5"/>
      <c r="I74" s="2"/>
      <c r="J74" s="60"/>
      <c r="K74" s="2"/>
      <c r="L74" s="13"/>
      <c r="M74" s="2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6.5" thickTop="1" thickBot="1">
      <c r="A75" s="2"/>
      <c r="B75" s="19" t="s">
        <v>23</v>
      </c>
      <c r="C75" s="3"/>
      <c r="D75" s="22">
        <v>98700</v>
      </c>
      <c r="E75" s="2"/>
      <c r="F75" s="41" t="s">
        <v>33</v>
      </c>
      <c r="G75" s="2"/>
      <c r="H75" s="41"/>
      <c r="I75" s="2"/>
      <c r="J75" s="59"/>
      <c r="K75" s="2"/>
      <c r="L75" s="22">
        <f t="shared" ref="L75:L81" si="5">IF(F75="NC",D75,IF(AND(F75="+",H75="%"),D75*(1+J75/100),IF(AND(F75="+",H75="$"),D75+J75,IF(AND(F75="-",H75="%"),D75*(1-J75/100),IF(AND(F75="-",H75="$"),D75-J75,0)))))</f>
        <v>98700</v>
      </c>
      <c r="M75" s="2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6" customHeight="1" thickBot="1">
      <c r="A76" s="2"/>
      <c r="B76" s="3"/>
      <c r="C76" s="3"/>
      <c r="D76" s="12"/>
      <c r="E76" s="3"/>
      <c r="F76" s="9"/>
      <c r="G76" s="3"/>
      <c r="H76" s="10"/>
      <c r="I76" s="3"/>
      <c r="J76" s="62"/>
      <c r="K76" s="3"/>
      <c r="L76" s="12"/>
      <c r="M76" s="2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6.5" thickTop="1" thickBot="1">
      <c r="A77" s="2"/>
      <c r="B77" s="19" t="s">
        <v>24</v>
      </c>
      <c r="C77" s="2"/>
      <c r="D77" s="22">
        <v>45200</v>
      </c>
      <c r="E77" s="2"/>
      <c r="F77" s="41" t="s">
        <v>33</v>
      </c>
      <c r="G77" s="2"/>
      <c r="H77" s="41"/>
      <c r="I77" s="2"/>
      <c r="J77" s="59"/>
      <c r="K77" s="2"/>
      <c r="L77" s="22">
        <f t="shared" si="5"/>
        <v>45200</v>
      </c>
      <c r="M77" s="2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6" customHeight="1" thickBot="1">
      <c r="A78" s="2"/>
      <c r="B78" s="3"/>
      <c r="C78" s="3"/>
      <c r="D78" s="12"/>
      <c r="E78" s="3"/>
      <c r="F78" s="9"/>
      <c r="G78" s="3"/>
      <c r="H78" s="10"/>
      <c r="I78" s="3"/>
      <c r="J78" s="62"/>
      <c r="K78" s="3"/>
      <c r="L78" s="12"/>
      <c r="M78" s="2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6.5" thickTop="1" thickBot="1">
      <c r="A79" s="2"/>
      <c r="B79" s="19" t="s">
        <v>25</v>
      </c>
      <c r="C79" s="2"/>
      <c r="D79" s="22">
        <v>451200</v>
      </c>
      <c r="E79" s="2"/>
      <c r="F79" s="41" t="s">
        <v>33</v>
      </c>
      <c r="G79" s="2"/>
      <c r="H79" s="41"/>
      <c r="I79" s="2"/>
      <c r="J79" s="59"/>
      <c r="K79" s="2"/>
      <c r="L79" s="22">
        <f t="shared" si="5"/>
        <v>451200</v>
      </c>
      <c r="M79" s="2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6" customHeight="1" thickBot="1">
      <c r="A80" s="2"/>
      <c r="B80" s="3"/>
      <c r="C80" s="3"/>
      <c r="D80" s="12"/>
      <c r="E80" s="3"/>
      <c r="F80" s="14"/>
      <c r="G80" s="3"/>
      <c r="H80" s="3"/>
      <c r="I80" s="3"/>
      <c r="J80" s="63"/>
      <c r="K80" s="3"/>
      <c r="L80" s="12"/>
      <c r="M80" s="3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6.5" thickTop="1" thickBot="1">
      <c r="A81" s="2"/>
      <c r="B81" s="19" t="s">
        <v>26</v>
      </c>
      <c r="C81" s="3"/>
      <c r="D81" s="22">
        <v>90000</v>
      </c>
      <c r="E81" s="2"/>
      <c r="F81" s="41" t="s">
        <v>33</v>
      </c>
      <c r="G81" s="5"/>
      <c r="H81" s="41"/>
      <c r="I81" s="2"/>
      <c r="J81" s="59"/>
      <c r="K81" s="2"/>
      <c r="L81" s="22">
        <f t="shared" si="5"/>
        <v>90000</v>
      </c>
      <c r="M81" s="2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7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5.75" thickBo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>
      <c r="A88" s="2"/>
      <c r="B88" s="74" t="s">
        <v>0</v>
      </c>
      <c r="C88" s="75"/>
      <c r="D88" s="2"/>
      <c r="E88" s="2"/>
      <c r="F88" s="2"/>
      <c r="G88" s="2"/>
      <c r="H88" s="2"/>
      <c r="I88" s="2"/>
      <c r="J88" s="2"/>
      <c r="K88" s="2"/>
      <c r="L88" s="2"/>
      <c r="M88" s="2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>
      <c r="A89" s="2"/>
      <c r="B89" s="72" t="s">
        <v>53</v>
      </c>
      <c r="C89" s="73"/>
      <c r="D89" s="2"/>
      <c r="E89" s="2"/>
      <c r="F89" s="2"/>
      <c r="G89" s="2"/>
      <c r="H89" s="2"/>
      <c r="I89" s="2"/>
      <c r="J89" s="2"/>
      <c r="K89" s="2"/>
      <c r="L89" s="2"/>
      <c r="M89" s="2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5.75" thickBot="1">
      <c r="A90" s="2"/>
      <c r="B90" s="16" t="s">
        <v>1</v>
      </c>
      <c r="C90" s="17"/>
      <c r="D90" s="2"/>
      <c r="E90" s="2"/>
      <c r="F90" s="2"/>
      <c r="G90" s="2"/>
      <c r="H90" s="2"/>
      <c r="I90" s="2"/>
      <c r="J90" s="2"/>
      <c r="K90" s="2"/>
      <c r="L90" s="2"/>
      <c r="M90" s="2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5.75" thickBo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5.75" thickBot="1">
      <c r="A92" s="2"/>
      <c r="B92" s="2"/>
      <c r="C92" s="2"/>
      <c r="D92" s="27" t="s">
        <v>3</v>
      </c>
      <c r="E92" s="2"/>
      <c r="F92" s="2"/>
      <c r="G92" s="2"/>
      <c r="H92" s="2"/>
      <c r="I92" s="2"/>
      <c r="J92" s="2"/>
      <c r="K92" s="2"/>
      <c r="L92" s="27" t="s">
        <v>29</v>
      </c>
      <c r="M92" s="2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5.75" thickBo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>
      <c r="A94" s="2"/>
      <c r="B94" s="28" t="s">
        <v>34</v>
      </c>
      <c r="C94" s="2"/>
      <c r="D94" s="31">
        <f>+D33</f>
        <v>1590039.8529599998</v>
      </c>
      <c r="E94" s="2"/>
      <c r="F94" s="2"/>
      <c r="G94" s="2"/>
      <c r="H94" s="2"/>
      <c r="I94" s="2"/>
      <c r="J94" s="2"/>
      <c r="K94" s="2"/>
      <c r="L94" s="31">
        <f>+L33</f>
        <v>1590039.8529599998</v>
      </c>
      <c r="M94" s="2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>
      <c r="A95" s="2"/>
      <c r="B95" s="29" t="s">
        <v>35</v>
      </c>
      <c r="C95" s="2"/>
      <c r="D95" s="65">
        <f>SUM(D35:D39)*D33</f>
        <v>985824.70883519982</v>
      </c>
      <c r="E95" s="2"/>
      <c r="F95" s="2"/>
      <c r="G95" s="2"/>
      <c r="H95" s="2"/>
      <c r="I95" s="2"/>
      <c r="J95" s="2"/>
      <c r="K95" s="2"/>
      <c r="L95" s="65">
        <f>SUM(L35:L39)*L33</f>
        <v>985824.70883519982</v>
      </c>
      <c r="M95" s="2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>
      <c r="A96" s="2"/>
      <c r="B96" s="29"/>
      <c r="C96" s="2"/>
      <c r="D96" s="32"/>
      <c r="E96" s="2"/>
      <c r="F96" s="2"/>
      <c r="G96" s="2"/>
      <c r="H96" s="2"/>
      <c r="I96" s="2"/>
      <c r="J96" s="2"/>
      <c r="K96" s="2"/>
      <c r="L96" s="32"/>
      <c r="M96" s="2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>
      <c r="A97" s="2"/>
      <c r="B97" s="29" t="s">
        <v>36</v>
      </c>
      <c r="C97" s="2"/>
      <c r="D97" s="64">
        <f>D94-D95</f>
        <v>604215.14412479999</v>
      </c>
      <c r="E97" s="2"/>
      <c r="F97" s="2"/>
      <c r="G97" s="2"/>
      <c r="H97" s="2"/>
      <c r="I97" s="2"/>
      <c r="J97" s="2"/>
      <c r="K97" s="2"/>
      <c r="L97" s="64">
        <f>L94-L95</f>
        <v>604215.14412479999</v>
      </c>
      <c r="M97" s="2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>
      <c r="A98" s="2"/>
      <c r="B98" s="29"/>
      <c r="C98" s="2"/>
      <c r="D98" s="33"/>
      <c r="E98" s="2"/>
      <c r="F98" s="2"/>
      <c r="G98" s="2"/>
      <c r="H98" s="2"/>
      <c r="I98" s="2"/>
      <c r="J98" s="2"/>
      <c r="K98" s="2"/>
      <c r="L98" s="33"/>
      <c r="M98" s="2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>
      <c r="A99" s="2"/>
      <c r="B99" s="29" t="s">
        <v>37</v>
      </c>
      <c r="C99" s="2"/>
      <c r="D99" s="34">
        <f>SUM(D41:D51)*D33</f>
        <v>178084.46353152001</v>
      </c>
      <c r="E99" s="2"/>
      <c r="F99" s="2"/>
      <c r="G99" s="2"/>
      <c r="H99" s="2"/>
      <c r="I99" s="2"/>
      <c r="J99" s="2"/>
      <c r="K99" s="2"/>
      <c r="L99" s="34">
        <f>SUM(L41:L51)*L33</f>
        <v>178084.46353152001</v>
      </c>
      <c r="M99" s="2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>
      <c r="A100" s="2"/>
      <c r="B100" s="29" t="s">
        <v>38</v>
      </c>
      <c r="C100" s="2"/>
      <c r="D100" s="56">
        <f>SUM(D53:D73)</f>
        <v>378600</v>
      </c>
      <c r="E100" s="2"/>
      <c r="F100" s="2"/>
      <c r="G100" s="2"/>
      <c r="H100" s="2"/>
      <c r="I100" s="2"/>
      <c r="J100" s="2"/>
      <c r="K100" s="2"/>
      <c r="L100" s="56">
        <f>SUM(L53:L73)</f>
        <v>378600</v>
      </c>
      <c r="M100" s="2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>
      <c r="A101" s="2"/>
      <c r="B101" s="29"/>
      <c r="C101" s="2"/>
      <c r="D101" s="32"/>
      <c r="E101" s="2"/>
      <c r="F101" s="2"/>
      <c r="G101" s="2"/>
      <c r="H101" s="2"/>
      <c r="I101" s="2"/>
      <c r="J101" s="2"/>
      <c r="K101" s="2"/>
      <c r="L101" s="32"/>
      <c r="M101" s="2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>
      <c r="A102" s="2"/>
      <c r="B102" s="29" t="s">
        <v>39</v>
      </c>
      <c r="C102" s="2"/>
      <c r="D102" s="65">
        <f>D99+D100</f>
        <v>556684.46353151998</v>
      </c>
      <c r="E102" s="2"/>
      <c r="F102" s="2"/>
      <c r="G102" s="2"/>
      <c r="H102" s="2"/>
      <c r="I102" s="2"/>
      <c r="J102" s="2"/>
      <c r="K102" s="2"/>
      <c r="L102" s="65">
        <f>L99+L100</f>
        <v>556684.46353151998</v>
      </c>
      <c r="M102" s="2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>
      <c r="A103" s="2"/>
      <c r="B103" s="29"/>
      <c r="C103" s="2"/>
      <c r="D103" s="32"/>
      <c r="E103" s="2"/>
      <c r="F103" s="2"/>
      <c r="G103" s="2"/>
      <c r="H103" s="2"/>
      <c r="I103" s="2"/>
      <c r="J103" s="2"/>
      <c r="K103" s="2"/>
      <c r="L103" s="32"/>
      <c r="M103" s="2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5.75" thickBot="1">
      <c r="A104" s="2"/>
      <c r="B104" s="29" t="s">
        <v>40</v>
      </c>
      <c r="C104" s="2"/>
      <c r="D104" s="66">
        <f>D97-D102</f>
        <v>47530.680593280005</v>
      </c>
      <c r="E104" s="2"/>
      <c r="F104" s="2"/>
      <c r="G104" s="2"/>
      <c r="H104" s="2"/>
      <c r="I104" s="2"/>
      <c r="J104" s="2"/>
      <c r="K104" s="2"/>
      <c r="L104" s="66">
        <f>L97-L102</f>
        <v>47530.680593280005</v>
      </c>
      <c r="M104" s="2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5.75" thickTop="1">
      <c r="A105" s="2"/>
      <c r="B105" s="29"/>
      <c r="C105" s="2"/>
      <c r="D105" s="33"/>
      <c r="E105" s="2"/>
      <c r="F105" s="2"/>
      <c r="G105" s="2"/>
      <c r="H105" s="2"/>
      <c r="I105" s="2"/>
      <c r="J105" s="2"/>
      <c r="K105" s="2"/>
      <c r="L105" s="33"/>
      <c r="M105" s="2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>
      <c r="A106" s="2"/>
      <c r="B106" s="29" t="s">
        <v>41</v>
      </c>
      <c r="C106" s="2"/>
      <c r="D106" s="35">
        <f>D104/D94</f>
        <v>2.9892760552383286E-2</v>
      </c>
      <c r="E106" s="2"/>
      <c r="F106" s="2"/>
      <c r="G106" s="2"/>
      <c r="H106" s="2"/>
      <c r="I106" s="2"/>
      <c r="J106" s="2"/>
      <c r="K106" s="2"/>
      <c r="L106" s="35">
        <f>L104/L94</f>
        <v>2.9892760552383286E-2</v>
      </c>
      <c r="M106" s="2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>
      <c r="A107" s="2"/>
      <c r="B107" s="29"/>
      <c r="C107" s="2"/>
      <c r="D107" s="35"/>
      <c r="E107" s="2"/>
      <c r="F107" s="2"/>
      <c r="G107" s="2"/>
      <c r="H107" s="2"/>
      <c r="I107" s="2"/>
      <c r="J107" s="2"/>
      <c r="K107" s="2"/>
      <c r="L107" s="35"/>
      <c r="M107" s="2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>
      <c r="A108" s="2"/>
      <c r="B108" s="29" t="s">
        <v>42</v>
      </c>
      <c r="C108" s="2"/>
      <c r="D108" s="36">
        <f>D33/SUM(D75:D81)</f>
        <v>2.3208872470588231</v>
      </c>
      <c r="E108" s="2"/>
      <c r="F108" s="2"/>
      <c r="G108" s="2"/>
      <c r="H108" s="2"/>
      <c r="I108" s="2"/>
      <c r="J108" s="2"/>
      <c r="K108" s="2"/>
      <c r="L108" s="36">
        <f>L33/SUM(L75:L81)</f>
        <v>2.3208872470588231</v>
      </c>
      <c r="M108" s="2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>
      <c r="A109" s="2"/>
      <c r="B109" s="29"/>
      <c r="C109" s="2"/>
      <c r="D109" s="36"/>
      <c r="E109" s="2"/>
      <c r="F109" s="2"/>
      <c r="G109" s="2"/>
      <c r="H109" s="2"/>
      <c r="I109" s="2"/>
      <c r="J109" s="2"/>
      <c r="K109" s="2"/>
      <c r="L109" s="36"/>
      <c r="M109" s="2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5.75" thickBot="1">
      <c r="A110" s="2"/>
      <c r="B110" s="30" t="s">
        <v>43</v>
      </c>
      <c r="C110" s="2"/>
      <c r="D110" s="37">
        <f>+D104/SUM(D75:D81)</f>
        <v>6.9377726745409443E-2</v>
      </c>
      <c r="E110" s="2"/>
      <c r="F110" s="2"/>
      <c r="G110" s="2"/>
      <c r="H110" s="2"/>
      <c r="I110" s="2"/>
      <c r="J110" s="2"/>
      <c r="K110" s="2"/>
      <c r="L110" s="37">
        <f>+L104/SUM(L75:L81)</f>
        <v>6.9377726745409443E-2</v>
      </c>
      <c r="M110" s="2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>
      <c r="A112" s="15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>
      <c r="A113" s="15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>
      <c r="A114" s="15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>
      <c r="A115" s="15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>
      <c r="A116" s="15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>
      <c r="A117" s="15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>
      <c r="A118" s="15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>
      <c r="A119" s="15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>
      <c r="A120" s="15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>
      <c r="A121" s="15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>
      <c r="A122" s="15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>
      <c r="A123" s="15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>
      <c r="A124" s="15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>
      <c r="A125" s="15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>
      <c r="A126" s="15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>
      <c r="A127" s="15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>
      <c r="A128" s="15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>
      <c r="A129" s="15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>
      <c r="A130" s="15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>
      <c r="A131" s="15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>
      <c r="A132" s="15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>
      <c r="A133" s="15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>
      <c r="A134" s="15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>
      <c r="A135" s="15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>
      <c r="A136" s="15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>
      <c r="A137" s="15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>
      <c r="A138" s="15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>
      <c r="A139" s="15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>
      <c r="A140" s="15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>
      <c r="A141" s="15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>
      <c r="A142" s="15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>
      <c r="A143" s="15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>
      <c r="A144" s="15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>
      <c r="A145" s="15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>
      <c r="A146" s="15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>
      <c r="A147" s="15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>
      <c r="A148" s="15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>
      <c r="A149" s="15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>
      <c r="A150" s="15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>
      <c r="A151" s="15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>
      <c r="A152" s="15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>
      <c r="A153" s="15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>
      <c r="A154" s="15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>
      <c r="A155" s="15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>
      <c r="A156" s="15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>
      <c r="A157" s="15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>
      <c r="A158" s="15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>
      <c r="A159" s="15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>
      <c r="A160" s="15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>
      <c r="A161" s="15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>
      <c r="A162" s="15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>
      <c r="A163" s="15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>
      <c r="A164" s="15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>
      <c r="A165" s="15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2:28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2:28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2:28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2:28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2:28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2:28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2:28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2:28"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2:28"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2:28"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2:28"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2:28"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2:28"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2:28"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2:28"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2:28"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4:28"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4:28"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4:28"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4:28"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4:28"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4:28"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</sheetData>
  <mergeCells count="6">
    <mergeCell ref="B89:C89"/>
    <mergeCell ref="B2:C2"/>
    <mergeCell ref="B3:C3"/>
    <mergeCell ref="G3:I3"/>
    <mergeCell ref="G6:J6"/>
    <mergeCell ref="B88:C88"/>
  </mergeCells>
  <hyperlinks>
    <hyperlink ref="K6" r:id="rId1"/>
    <hyperlink ref="K8" r:id="rId2"/>
  </hyperlinks>
  <pageMargins left="0.7" right="0.7" top="0.25" bottom="0.5" header="0" footer="0.3"/>
  <pageSetup scale="79" fitToHeight="2" orientation="portrait" r:id="rId3"/>
  <headerFooter>
    <oddFooter>&amp;C© 2010 Cengage Learning. All Rights Reserved. May not be scanned, copied or duplicated, or posted to a publicly accessible website, in whole or in part.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6"/>
  <sheetViews>
    <sheetView zoomScaleNormal="100" workbookViewId="0">
      <selection activeCell="L19" sqref="L19"/>
    </sheetView>
  </sheetViews>
  <sheetFormatPr defaultRowHeight="15"/>
  <cols>
    <col min="1" max="1" width="4.5703125" customWidth="1"/>
    <col min="2" max="2" width="23.5703125" customWidth="1"/>
    <col min="3" max="3" width="5.28515625" customWidth="1"/>
    <col min="4" max="4" width="15.7109375" customWidth="1"/>
    <col min="5" max="5" width="5.28515625" customWidth="1"/>
    <col min="6" max="6" width="15.7109375" customWidth="1"/>
    <col min="7" max="7" width="5.28515625" customWidth="1"/>
    <col min="8" max="8" width="15.7109375" customWidth="1"/>
    <col min="9" max="9" width="5.28515625" customWidth="1"/>
    <col min="10" max="10" width="15.7109375" customWidth="1"/>
    <col min="11" max="11" width="5.28515625" customWidth="1"/>
    <col min="12" max="12" width="15.7109375" customWidth="1"/>
    <col min="13" max="13" width="6.140625" customWidth="1"/>
  </cols>
  <sheetData>
    <row r="1" spans="1:22" ht="15.75" thickBo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5"/>
      <c r="O1" s="15"/>
      <c r="P1" s="15"/>
      <c r="Q1" s="15"/>
      <c r="R1" s="15"/>
      <c r="S1" s="15"/>
      <c r="T1" s="15"/>
      <c r="U1" s="15"/>
      <c r="V1" s="15"/>
    </row>
    <row r="2" spans="1:22">
      <c r="A2" s="2"/>
      <c r="B2" s="74" t="s">
        <v>0</v>
      </c>
      <c r="C2" s="75"/>
      <c r="D2" s="2"/>
      <c r="E2" s="2"/>
      <c r="F2" s="2"/>
      <c r="G2" s="2"/>
      <c r="H2" s="45" t="s">
        <v>56</v>
      </c>
      <c r="I2" s="46"/>
      <c r="J2" s="47"/>
      <c r="K2" s="2"/>
      <c r="L2" s="2"/>
      <c r="M2" s="2"/>
      <c r="N2" s="15"/>
      <c r="O2" s="15"/>
      <c r="P2" s="15"/>
      <c r="Q2" s="15"/>
      <c r="R2" s="15"/>
      <c r="S2" s="15"/>
      <c r="T2" s="15"/>
      <c r="U2" s="15"/>
      <c r="V2" s="15"/>
    </row>
    <row r="3" spans="1:22">
      <c r="A3" s="2"/>
      <c r="B3" s="72" t="s">
        <v>53</v>
      </c>
      <c r="C3" s="73"/>
      <c r="D3" s="2"/>
      <c r="E3" s="2"/>
      <c r="F3" s="2"/>
      <c r="G3" s="2"/>
      <c r="H3" s="48" t="s">
        <v>57</v>
      </c>
      <c r="I3" s="49"/>
      <c r="J3" s="50"/>
      <c r="K3" s="2"/>
      <c r="L3" s="2"/>
      <c r="M3" s="2"/>
      <c r="N3" s="15"/>
      <c r="O3" s="15"/>
      <c r="P3" s="15"/>
      <c r="Q3" s="15"/>
      <c r="R3" s="15"/>
      <c r="S3" s="15"/>
      <c r="T3" s="15"/>
      <c r="U3" s="15"/>
      <c r="V3" s="15"/>
    </row>
    <row r="4" spans="1:22" ht="15.75" thickBot="1">
      <c r="A4" s="2"/>
      <c r="B4" s="78" t="s">
        <v>58</v>
      </c>
      <c r="C4" s="79"/>
      <c r="D4" s="2"/>
      <c r="E4" s="2"/>
      <c r="F4" s="2"/>
      <c r="G4" s="2"/>
      <c r="H4" s="51"/>
      <c r="I4" s="52"/>
      <c r="J4" s="53"/>
      <c r="K4" s="2"/>
      <c r="L4" s="2"/>
      <c r="M4" s="2"/>
      <c r="N4" s="15"/>
      <c r="O4" s="15"/>
      <c r="P4" s="15"/>
      <c r="Q4" s="15"/>
      <c r="R4" s="15"/>
      <c r="S4" s="15"/>
      <c r="T4" s="15"/>
      <c r="U4" s="15"/>
      <c r="V4" s="15"/>
    </row>
    <row r="5" spans="1:2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5"/>
      <c r="O5" s="15"/>
      <c r="P5" s="15"/>
      <c r="Q5" s="15"/>
      <c r="R5" s="15"/>
      <c r="S5" s="15"/>
      <c r="T5" s="15"/>
      <c r="U5" s="15"/>
      <c r="V5" s="15"/>
    </row>
    <row r="6" spans="1:22" ht="15.75" thickBo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15"/>
      <c r="O6" s="15"/>
      <c r="P6" s="15"/>
      <c r="Q6" s="15"/>
      <c r="R6" s="15"/>
      <c r="S6" s="15"/>
      <c r="T6" s="15"/>
      <c r="U6" s="15"/>
      <c r="V6" s="15"/>
    </row>
    <row r="7" spans="1:22" ht="15.75" thickBot="1">
      <c r="A7" s="2"/>
      <c r="B7" s="2"/>
      <c r="C7" s="2"/>
      <c r="D7" s="54" t="s">
        <v>3</v>
      </c>
      <c r="E7" s="2"/>
      <c r="F7" s="55" t="s">
        <v>59</v>
      </c>
      <c r="G7" s="2"/>
      <c r="H7" s="55" t="s">
        <v>60</v>
      </c>
      <c r="I7" s="2"/>
      <c r="J7" s="55" t="s">
        <v>61</v>
      </c>
      <c r="K7" s="2"/>
      <c r="L7" s="55" t="s">
        <v>62</v>
      </c>
      <c r="M7" s="2"/>
      <c r="N7" s="15"/>
      <c r="O7" s="15"/>
      <c r="P7" s="15"/>
      <c r="Q7" s="15"/>
      <c r="R7" s="15"/>
      <c r="S7" s="15"/>
      <c r="T7" s="15"/>
      <c r="U7" s="15"/>
      <c r="V7" s="15"/>
    </row>
    <row r="8" spans="1:22" ht="15.75" thickBo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15"/>
      <c r="O8" s="15"/>
      <c r="P8" s="15"/>
      <c r="Q8" s="15"/>
      <c r="R8" s="15"/>
      <c r="S8" s="15"/>
      <c r="T8" s="15"/>
      <c r="U8" s="15"/>
      <c r="V8" s="15"/>
    </row>
    <row r="9" spans="1:22">
      <c r="A9" s="2"/>
      <c r="B9" s="28" t="s">
        <v>34</v>
      </c>
      <c r="C9" s="2"/>
      <c r="D9" s="31">
        <v>1590040</v>
      </c>
      <c r="E9" s="2"/>
      <c r="F9" s="28"/>
      <c r="G9" s="2"/>
      <c r="H9" s="28"/>
      <c r="I9" s="2"/>
      <c r="J9" s="28"/>
      <c r="K9" s="2"/>
      <c r="L9" s="28"/>
      <c r="M9" s="2"/>
      <c r="N9" s="15"/>
      <c r="O9" s="15"/>
      <c r="P9" s="15"/>
      <c r="Q9" s="15"/>
      <c r="R9" s="15"/>
      <c r="S9" s="15"/>
      <c r="T9" s="15"/>
      <c r="U9" s="15"/>
      <c r="V9" s="15"/>
    </row>
    <row r="10" spans="1:22">
      <c r="A10" s="2"/>
      <c r="B10" s="29" t="s">
        <v>35</v>
      </c>
      <c r="C10" s="2"/>
      <c r="D10" s="67">
        <v>985824.8</v>
      </c>
      <c r="E10" s="2"/>
      <c r="F10" s="70"/>
      <c r="G10" s="2"/>
      <c r="H10" s="70"/>
      <c r="I10" s="2"/>
      <c r="J10" s="70"/>
      <c r="K10" s="2"/>
      <c r="L10" s="70"/>
      <c r="M10" s="2"/>
      <c r="N10" s="15"/>
      <c r="O10" s="15"/>
      <c r="P10" s="15"/>
      <c r="Q10" s="15"/>
      <c r="R10" s="15"/>
      <c r="S10" s="15"/>
      <c r="T10" s="15"/>
      <c r="U10" s="15"/>
      <c r="V10" s="15"/>
    </row>
    <row r="11" spans="1:22">
      <c r="A11" s="2"/>
      <c r="B11" s="29"/>
      <c r="C11" s="2"/>
      <c r="D11" s="68"/>
      <c r="E11" s="2"/>
      <c r="F11" s="29"/>
      <c r="G11" s="2"/>
      <c r="H11" s="29"/>
      <c r="I11" s="2"/>
      <c r="J11" s="29"/>
      <c r="K11" s="2"/>
      <c r="L11" s="29"/>
      <c r="M11" s="2"/>
      <c r="N11" s="15"/>
      <c r="O11" s="15"/>
      <c r="P11" s="15"/>
      <c r="Q11" s="15"/>
      <c r="R11" s="15"/>
      <c r="S11" s="15"/>
      <c r="T11" s="15"/>
      <c r="U11" s="15"/>
      <c r="V11" s="15"/>
    </row>
    <row r="12" spans="1:22">
      <c r="A12" s="2"/>
      <c r="B12" s="29" t="s">
        <v>36</v>
      </c>
      <c r="C12" s="2"/>
      <c r="D12" s="69">
        <v>604215.19999999995</v>
      </c>
      <c r="E12" s="2"/>
      <c r="F12" s="29"/>
      <c r="G12" s="2"/>
      <c r="H12" s="29"/>
      <c r="I12" s="2"/>
      <c r="J12" s="29"/>
      <c r="K12" s="2"/>
      <c r="L12" s="29"/>
      <c r="M12" s="2"/>
      <c r="N12" s="15"/>
      <c r="O12" s="15"/>
      <c r="P12" s="15"/>
      <c r="Q12" s="15"/>
      <c r="R12" s="15"/>
      <c r="S12" s="15"/>
      <c r="T12" s="15"/>
      <c r="U12" s="15"/>
      <c r="V12" s="15"/>
    </row>
    <row r="13" spans="1:22">
      <c r="A13" s="2"/>
      <c r="B13" s="29"/>
      <c r="C13" s="2"/>
      <c r="D13" s="33"/>
      <c r="E13" s="2"/>
      <c r="F13" s="29"/>
      <c r="G13" s="2"/>
      <c r="H13" s="29"/>
      <c r="I13" s="2"/>
      <c r="J13" s="29"/>
      <c r="K13" s="2"/>
      <c r="L13" s="29"/>
      <c r="M13" s="2"/>
      <c r="N13" s="15"/>
      <c r="O13" s="15"/>
      <c r="P13" s="15"/>
      <c r="Q13" s="15"/>
      <c r="R13" s="15"/>
      <c r="S13" s="15"/>
      <c r="T13" s="15"/>
      <c r="U13" s="15"/>
      <c r="V13" s="15"/>
    </row>
    <row r="14" spans="1:22">
      <c r="A14" s="2"/>
      <c r="B14" s="29" t="s">
        <v>37</v>
      </c>
      <c r="C14" s="2"/>
      <c r="D14" s="34">
        <v>178084.48000000004</v>
      </c>
      <c r="E14" s="2"/>
      <c r="F14" s="29"/>
      <c r="G14" s="2"/>
      <c r="H14" s="29"/>
      <c r="I14" s="2"/>
      <c r="J14" s="29"/>
      <c r="K14" s="2"/>
      <c r="L14" s="29"/>
      <c r="M14" s="2"/>
      <c r="N14" s="15"/>
      <c r="O14" s="15"/>
      <c r="P14" s="15"/>
      <c r="Q14" s="15"/>
      <c r="R14" s="15"/>
      <c r="S14" s="15"/>
      <c r="T14" s="15"/>
      <c r="U14" s="15"/>
      <c r="V14" s="15"/>
    </row>
    <row r="15" spans="1:22">
      <c r="A15" s="2"/>
      <c r="B15" s="29" t="s">
        <v>38</v>
      </c>
      <c r="C15" s="2"/>
      <c r="D15" s="56">
        <v>378600</v>
      </c>
      <c r="E15" s="2"/>
      <c r="F15" s="70"/>
      <c r="G15" s="2"/>
      <c r="H15" s="70"/>
      <c r="I15" s="2"/>
      <c r="J15" s="70"/>
      <c r="K15" s="2"/>
      <c r="L15" s="70"/>
      <c r="M15" s="2"/>
      <c r="N15" s="15"/>
      <c r="O15" s="15"/>
      <c r="P15" s="15"/>
      <c r="Q15" s="15"/>
      <c r="R15" s="15"/>
      <c r="S15" s="15"/>
      <c r="T15" s="15"/>
      <c r="U15" s="15"/>
      <c r="V15" s="15"/>
    </row>
    <row r="16" spans="1:22">
      <c r="A16" s="2"/>
      <c r="B16" s="29"/>
      <c r="C16" s="2"/>
      <c r="D16" s="32"/>
      <c r="E16" s="2"/>
      <c r="F16" s="29"/>
      <c r="G16" s="2"/>
      <c r="H16" s="29"/>
      <c r="I16" s="2"/>
      <c r="J16" s="29"/>
      <c r="K16" s="2"/>
      <c r="L16" s="29"/>
      <c r="M16" s="2"/>
      <c r="N16" s="15"/>
      <c r="O16" s="15"/>
      <c r="P16" s="15"/>
      <c r="Q16" s="15"/>
      <c r="R16" s="15"/>
      <c r="S16" s="15"/>
      <c r="T16" s="15"/>
      <c r="U16" s="15"/>
      <c r="V16" s="15"/>
    </row>
    <row r="17" spans="1:22">
      <c r="A17" s="2"/>
      <c r="B17" s="29" t="s">
        <v>39</v>
      </c>
      <c r="C17" s="2"/>
      <c r="D17" s="65">
        <v>556684.48</v>
      </c>
      <c r="E17" s="2"/>
      <c r="F17" s="70"/>
      <c r="G17" s="2"/>
      <c r="H17" s="70"/>
      <c r="I17" s="2"/>
      <c r="J17" s="70"/>
      <c r="K17" s="2"/>
      <c r="L17" s="70"/>
      <c r="M17" s="2"/>
      <c r="N17" s="15"/>
      <c r="O17" s="15"/>
      <c r="P17" s="15"/>
      <c r="Q17" s="15"/>
      <c r="R17" s="15"/>
      <c r="S17" s="15"/>
      <c r="T17" s="15"/>
      <c r="U17" s="15"/>
      <c r="V17" s="15"/>
    </row>
    <row r="18" spans="1:22">
      <c r="A18" s="2"/>
      <c r="B18" s="29"/>
      <c r="C18" s="2"/>
      <c r="D18" s="68"/>
      <c r="E18" s="2"/>
      <c r="F18" s="29"/>
      <c r="G18" s="2"/>
      <c r="H18" s="29"/>
      <c r="I18" s="2"/>
      <c r="J18" s="29"/>
      <c r="K18" s="2"/>
      <c r="L18" s="29"/>
      <c r="M18" s="2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.75" thickBot="1">
      <c r="A19" s="2"/>
      <c r="B19" s="29" t="s">
        <v>40</v>
      </c>
      <c r="C19" s="2"/>
      <c r="D19" s="66">
        <v>47530.719999999972</v>
      </c>
      <c r="E19" s="2"/>
      <c r="F19" s="71"/>
      <c r="G19" s="2"/>
      <c r="H19" s="71"/>
      <c r="I19" s="2"/>
      <c r="J19" s="71"/>
      <c r="K19" s="2"/>
      <c r="L19" s="71"/>
      <c r="M19" s="2"/>
      <c r="N19" s="15"/>
      <c r="O19" s="15"/>
      <c r="P19" s="15"/>
      <c r="Q19" s="15"/>
      <c r="R19" s="15"/>
      <c r="S19" s="15"/>
      <c r="T19" s="15"/>
      <c r="U19" s="15"/>
      <c r="V19" s="15"/>
    </row>
    <row r="20" spans="1:22" ht="15.75" thickTop="1">
      <c r="A20" s="2"/>
      <c r="B20" s="29"/>
      <c r="C20" s="2"/>
      <c r="D20" s="33"/>
      <c r="E20" s="2"/>
      <c r="F20" s="29"/>
      <c r="G20" s="2"/>
      <c r="H20" s="29"/>
      <c r="I20" s="2"/>
      <c r="J20" s="29"/>
      <c r="K20" s="2"/>
      <c r="L20" s="29"/>
      <c r="M20" s="2"/>
      <c r="N20" s="15"/>
      <c r="O20" s="15"/>
      <c r="P20" s="15"/>
      <c r="Q20" s="15"/>
      <c r="R20" s="15"/>
      <c r="S20" s="15"/>
      <c r="T20" s="15"/>
      <c r="U20" s="15"/>
      <c r="V20" s="15"/>
    </row>
    <row r="21" spans="1:22">
      <c r="A21" s="2"/>
      <c r="B21" s="29" t="s">
        <v>41</v>
      </c>
      <c r="C21" s="2"/>
      <c r="D21" s="35">
        <v>2.9892782571507619E-2</v>
      </c>
      <c r="E21" s="2"/>
      <c r="F21" s="29"/>
      <c r="G21" s="2"/>
      <c r="H21" s="29"/>
      <c r="I21" s="2"/>
      <c r="J21" s="29"/>
      <c r="K21" s="2"/>
      <c r="L21" s="29"/>
      <c r="M21" s="2"/>
      <c r="N21" s="15"/>
      <c r="O21" s="15"/>
      <c r="P21" s="15"/>
      <c r="Q21" s="15"/>
      <c r="R21" s="15"/>
      <c r="S21" s="15"/>
      <c r="T21" s="15"/>
      <c r="U21" s="15"/>
      <c r="V21" s="15"/>
    </row>
    <row r="22" spans="1:22">
      <c r="A22" s="2"/>
      <c r="B22" s="29"/>
      <c r="C22" s="2"/>
      <c r="D22" s="35"/>
      <c r="E22" s="2"/>
      <c r="F22" s="29"/>
      <c r="G22" s="2"/>
      <c r="H22" s="29"/>
      <c r="I22" s="2"/>
      <c r="J22" s="29"/>
      <c r="K22" s="2"/>
      <c r="L22" s="29"/>
      <c r="M22" s="2"/>
      <c r="N22" s="15"/>
      <c r="O22" s="15"/>
      <c r="P22" s="15"/>
      <c r="Q22" s="15"/>
      <c r="R22" s="15"/>
      <c r="S22" s="15"/>
      <c r="T22" s="15"/>
      <c r="U22" s="15"/>
      <c r="V22" s="15"/>
    </row>
    <row r="23" spans="1:22">
      <c r="A23" s="2"/>
      <c r="B23" s="29" t="s">
        <v>42</v>
      </c>
      <c r="C23" s="2"/>
      <c r="D23" s="36">
        <v>2.3208874616844257</v>
      </c>
      <c r="E23" s="2"/>
      <c r="F23" s="29"/>
      <c r="G23" s="2"/>
      <c r="H23" s="29"/>
      <c r="I23" s="2"/>
      <c r="J23" s="29"/>
      <c r="K23" s="2"/>
      <c r="L23" s="29"/>
      <c r="M23" s="2"/>
      <c r="N23" s="15"/>
      <c r="O23" s="15"/>
      <c r="P23" s="15"/>
      <c r="Q23" s="15"/>
      <c r="R23" s="15"/>
      <c r="S23" s="15"/>
      <c r="T23" s="15"/>
      <c r="U23" s="15"/>
      <c r="V23" s="15"/>
    </row>
    <row r="24" spans="1:22">
      <c r="A24" s="2"/>
      <c r="B24" s="29"/>
      <c r="C24" s="2"/>
      <c r="D24" s="36"/>
      <c r="E24" s="2"/>
      <c r="F24" s="29"/>
      <c r="G24" s="2"/>
      <c r="H24" s="29"/>
      <c r="I24" s="2"/>
      <c r="J24" s="29"/>
      <c r="K24" s="2"/>
      <c r="L24" s="29"/>
      <c r="M24" s="2"/>
      <c r="N24" s="15"/>
      <c r="O24" s="15"/>
      <c r="P24" s="15"/>
      <c r="Q24" s="15"/>
      <c r="R24" s="15"/>
      <c r="S24" s="15"/>
      <c r="T24" s="15"/>
      <c r="U24" s="15"/>
      <c r="V24" s="15"/>
    </row>
    <row r="25" spans="1:22" ht="15.75" thickBot="1">
      <c r="A25" s="2"/>
      <c r="B25" s="30" t="s">
        <v>43</v>
      </c>
      <c r="C25" s="2"/>
      <c r="D25" s="37">
        <v>6.9377784265070755E-2</v>
      </c>
      <c r="E25" s="2"/>
      <c r="F25" s="30"/>
      <c r="G25" s="2"/>
      <c r="H25" s="30"/>
      <c r="I25" s="2"/>
      <c r="J25" s="30"/>
      <c r="K25" s="2"/>
      <c r="L25" s="30"/>
      <c r="M25" s="2"/>
      <c r="N25" s="15"/>
      <c r="O25" s="15"/>
      <c r="P25" s="15"/>
      <c r="Q25" s="15"/>
      <c r="R25" s="15"/>
      <c r="S25" s="15"/>
      <c r="T25" s="15"/>
      <c r="U25" s="15"/>
      <c r="V25" s="15"/>
    </row>
    <row r="26" spans="1:2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5"/>
      <c r="O26" s="15"/>
      <c r="P26" s="15"/>
      <c r="Q26" s="15"/>
      <c r="R26" s="15"/>
      <c r="S26" s="15"/>
      <c r="T26" s="15"/>
      <c r="U26" s="15"/>
      <c r="V26" s="15"/>
    </row>
    <row r="27" spans="1:2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15"/>
      <c r="O27" s="15"/>
      <c r="P27" s="15"/>
      <c r="Q27" s="15"/>
      <c r="R27" s="15"/>
      <c r="S27" s="15"/>
      <c r="T27" s="15"/>
      <c r="U27" s="15"/>
      <c r="V27" s="15"/>
    </row>
    <row r="28" spans="1:2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15"/>
      <c r="O28" s="15"/>
      <c r="P28" s="15"/>
      <c r="Q28" s="15"/>
      <c r="R28" s="15"/>
      <c r="S28" s="15"/>
      <c r="T28" s="15"/>
      <c r="U28" s="15"/>
      <c r="V28" s="15"/>
    </row>
    <row r="29" spans="1:2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</row>
    <row r="30" spans="1:2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</row>
    <row r="31" spans="1:2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</row>
    <row r="32" spans="1:2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1:2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</row>
    <row r="34" spans="1:22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</row>
    <row r="35" spans="1:2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</row>
    <row r="36" spans="1:22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</row>
    <row r="37" spans="1:22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</row>
    <row r="38" spans="1:22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</row>
    <row r="39" spans="1:22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</row>
    <row r="40" spans="1:2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</row>
    <row r="41" spans="1:22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</row>
    <row r="42" spans="1:22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</row>
    <row r="43" spans="1:22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</row>
    <row r="44" spans="1:2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</row>
    <row r="45" spans="1:2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</row>
    <row r="46" spans="1:2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</row>
  </sheetData>
  <mergeCells count="3">
    <mergeCell ref="B2:C2"/>
    <mergeCell ref="B3:C3"/>
    <mergeCell ref="B4:C4"/>
  </mergeCells>
  <pageMargins left="0.7" right="0.7" top="0.75" bottom="0.75" header="0.3" footer="0.3"/>
  <pageSetup scale="87" orientation="landscape" r:id="rId1"/>
  <headerFooter>
    <oddFooter>&amp;C© 2010 Cengage Learning. All Rights Reserved. May not be scanned, copied or duplicated, or posted to a publicly accessible website, in whole or in part.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Input Form</vt:lpstr>
      <vt:lpstr>Answer Sheet</vt:lpstr>
      <vt:lpstr>Sheet3</vt:lpstr>
      <vt:lpstr>'Answer Sheet'!Print_Area</vt:lpstr>
      <vt:lpstr>'Input Form'!Print_Area</vt:lpstr>
    </vt:vector>
  </TitlesOfParts>
  <Company>Fort Lewis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mcgurr_p</dc:creator>
  <cp:lastModifiedBy>mcgurr_p</cp:lastModifiedBy>
  <cp:lastPrinted>2009-06-14T17:00:49Z</cp:lastPrinted>
  <dcterms:created xsi:type="dcterms:W3CDTF">2009-06-03T17:27:00Z</dcterms:created>
  <dcterms:modified xsi:type="dcterms:W3CDTF">2009-06-14T17:29:50Z</dcterms:modified>
</cp:coreProperties>
</file>